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1"/>
  </bookViews>
  <sheets>
    <sheet name="P&amp;L" sheetId="1" r:id="rId1"/>
    <sheet name="BS" sheetId="2" r:id="rId2"/>
    <sheet name="CE" sheetId="3" r:id="rId3"/>
    <sheet name="CFS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'BS'!$A$1:$J$60</definedName>
    <definedName name="_xlnm.Print_Area" localSheetId="3">'CFS'!$A$1:$I$32</definedName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<sst xmlns="http://schemas.openxmlformats.org/spreadsheetml/2006/main" count="190" uniqueCount="154">
  <si>
    <t xml:space="preserve">       INDIVIDUAL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</si>
  <si>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</si>
  <si>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</si>
  <si>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</si>
  <si>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</si>
  <si>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</si>
  <si>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</si>
  <si>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</si>
  <si>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</si>
  <si>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</si>
  <si>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</si>
  <si>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</si>
  <si>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</si>
  <si>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</si>
  <si>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</si>
  <si>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</si>
  <si>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</si>
  <si>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</si>
  <si>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</si>
  <si>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</si>
  <si>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</si>
  <si>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</si>
  <si>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</si>
  <si>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</si>
  <si>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</si>
  <si>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</si>
  <si>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</si>
  <si>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</si>
  <si>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</si>
  <si>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</si>
  <si>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</si>
  <si>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</si>
  <si>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</si>
  <si>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</si>
  <si>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</si>
  <si>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</si>
  <si>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</si>
  <si>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</si>
  <si>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</si>
  <si>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</si>
  <si>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</si>
  <si>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</si>
  <si>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</si>
  <si>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</si>
  <si>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</si>
  <si>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</si>
  <si>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</si>
  <si>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</si>
  <si>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</si>
  <si>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</si>
  <si>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</si>
  <si>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</si>
  <si>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</si>
  <si>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</si>
  <si>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</si>
  <si>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</si>
  <si>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</si>
  <si>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</si>
  <si>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</si>
  <si>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</si>
  <si>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RM' 000</t>
  </si>
  <si>
    <t>Fixed Assets</t>
  </si>
  <si>
    <t>Associated Company</t>
  </si>
  <si>
    <t>Long Term Investments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</si>
  <si>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</si>
  <si>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</si>
  <si>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</si>
  <si>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</si>
  <si>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</si>
  <si>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</si>
  <si>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</si>
  <si>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</si>
  <si>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</si>
  <si>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</si>
  <si>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</si>
  <si>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</si>
  <si>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</si>
  <si>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</si>
  <si>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</si>
  <si>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</si>
  <si>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</si>
  <si>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</si>
  <si>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</si>
  <si>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Foreign Fluctuation Reserve</t>
  </si>
  <si>
    <t>Minority Interests</t>
  </si>
  <si>
    <t>Long Term Borrowings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</si>
  <si>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</si>
  <si>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</si>
  <si>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</si>
  <si>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</si>
  <si>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 xml:space="preserve">UNAUDITED QUARTERLY CONSOLIDATED INCOME STATEMENT 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</si>
  <si>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</si>
  <si>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</si>
  <si>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</si>
  <si>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</si>
  <si>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</si>
  <si>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</si>
  <si>
    <t>CUMULATIVE</t>
  </si>
  <si>
    <t xml:space="preserve">Last </t>
  </si>
  <si>
    <t>PREVIOUS QUARTER</t>
  </si>
  <si>
    <t xml:space="preserve">Intangible Assets </t>
  </si>
  <si>
    <t>Prior Years</t>
  </si>
  <si>
    <t xml:space="preserve">  Retained Earnings</t>
  </si>
  <si>
    <t>4a</t>
  </si>
  <si>
    <t>Long Term Trade Debtor</t>
  </si>
  <si>
    <t>Amount owing to directors</t>
  </si>
  <si>
    <t xml:space="preserve">   </t>
  </si>
  <si>
    <t>31/12/01</t>
  </si>
  <si>
    <t xml:space="preserve">                       </t>
  </si>
  <si>
    <t>30/06/01</t>
  </si>
  <si>
    <t>30/06/02</t>
  </si>
  <si>
    <t>Amount owing to Related Cos.</t>
  </si>
  <si>
    <t>Amount owing by Related Cos.</t>
  </si>
  <si>
    <t>Other Long Term/Deferred Liabilities</t>
  </si>
  <si>
    <t>UNAUDITED CONSOLIDATED BALANCE SHEET AS AT 30.09.02</t>
  </si>
  <si>
    <t>Net tangible assets per share (RM)</t>
  </si>
  <si>
    <t>FOR THE QUARTER ENDED 30.09.02</t>
  </si>
  <si>
    <t>30/09/01</t>
  </si>
  <si>
    <t>30/09/02</t>
  </si>
  <si>
    <t xml:space="preserve">UNAUDITED CONDENSED CONSOLIDATED STATEMENT OF CHANGES IN EQUITY </t>
  </si>
  <si>
    <t>Reserve</t>
  </si>
  <si>
    <t xml:space="preserve">Share </t>
  </si>
  <si>
    <t>Capital</t>
  </si>
  <si>
    <t>Premium</t>
  </si>
  <si>
    <t>Total</t>
  </si>
  <si>
    <t>At 1 January 2002</t>
  </si>
  <si>
    <t>Balance at 30-09-2002</t>
  </si>
  <si>
    <t>Accumulated</t>
  </si>
  <si>
    <t>Losses</t>
  </si>
  <si>
    <t xml:space="preserve">Movements during the </t>
  </si>
  <si>
    <t>period (cumulative)</t>
  </si>
  <si>
    <t xml:space="preserve">             TRANS CAPITAL HOLDING BHD</t>
  </si>
  <si>
    <t xml:space="preserve">UNAUDITED CONDENSED CONSOLIDATED CASH FLOW STATEMENT </t>
  </si>
  <si>
    <t>30 September 2002</t>
  </si>
  <si>
    <t>Non-cash items</t>
  </si>
  <si>
    <t>Changes in working capital</t>
  </si>
  <si>
    <t>Net Changes in Current Assets</t>
  </si>
  <si>
    <t>Net Changes in Current Liabilities</t>
  </si>
  <si>
    <t>Cash generated from operations</t>
  </si>
  <si>
    <t>Investing Activities</t>
  </si>
  <si>
    <t>Net cash flows from/(used in)  investing activities</t>
  </si>
  <si>
    <t>Financing Activities</t>
  </si>
  <si>
    <t>Net cash flows from/(used in) financing activities</t>
  </si>
  <si>
    <t>Net change cash and cash equivalents</t>
  </si>
  <si>
    <t>Cash ans cash equivalents at end of period</t>
  </si>
  <si>
    <t>Cash and cash equivalents at beginning of the year</t>
  </si>
  <si>
    <t xml:space="preserve">Loss before taxation </t>
  </si>
  <si>
    <t>Operating loss before changes in working capital :-</t>
  </si>
  <si>
    <t>Adjustments :-</t>
  </si>
  <si>
    <t>Term Loan/Trade Finance</t>
  </si>
  <si>
    <t>Payment Acquire Fixed Assets</t>
  </si>
  <si>
    <t xml:space="preserve">            TRANS CAPITAL HOLDING BHD</t>
  </si>
  <si>
    <t>FOR THE PERIOD ENDED 30 SEPTEMBER 2002</t>
  </si>
  <si>
    <t xml:space="preserve"> FOR THE PERIOD ENDED 30 SEPTEMBER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</si>
</sst>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/dd/yy"/>
    <numFmt numFmtId="171" formatCode="0.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  <font>
      <b/>
      <i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doubleAccounting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5" fontId="6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165" fontId="5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43" fontId="5" fillId="0" borderId="5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0" fillId="0" borderId="0" xfId="15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0" fillId="0" borderId="1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0" fontId="5" fillId="0" borderId="5" xfId="0" applyFont="1" applyBorder="1" applyAlignment="1">
      <alignment horizontal="center"/>
    </xf>
    <xf numFmtId="165" fontId="5" fillId="0" borderId="18" xfId="15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165" fontId="5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1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17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5" fontId="21" fillId="0" borderId="0" xfId="15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10" fillId="0" borderId="0" xfId="15" applyNumberFormat="1" applyFont="1" applyFill="1" applyAlignment="1">
      <alignment vertical="center"/>
    </xf>
    <xf numFmtId="165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165" fontId="25" fillId="0" borderId="0" xfId="0" applyNumberFormat="1" applyFont="1" applyFill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 vertical="center"/>
    </xf>
    <xf numFmtId="17" fontId="10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43" fontId="10" fillId="0" borderId="0" xfId="15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1" fontId="10" fillId="0" borderId="0" xfId="0" applyNumberFormat="1" applyFont="1" applyFill="1" applyAlignment="1">
      <alignment/>
    </xf>
    <xf numFmtId="165" fontId="10" fillId="0" borderId="0" xfId="15" applyNumberFormat="1" applyFont="1" applyAlignment="1">
      <alignment vertical="center"/>
    </xf>
    <xf numFmtId="165" fontId="10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16" fillId="0" borderId="0" xfId="15" applyNumberFormat="1" applyFont="1" applyFill="1" applyAlignment="1">
      <alignment vertical="center"/>
    </xf>
    <xf numFmtId="165" fontId="16" fillId="0" borderId="0" xfId="15" applyNumberFormat="1" applyFont="1" applyAlignment="1">
      <alignment vertical="center"/>
    </xf>
    <xf numFmtId="0" fontId="23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19" applyFont="1">
      <alignment/>
      <protection/>
    </xf>
    <xf numFmtId="165" fontId="1" fillId="0" borderId="0" xfId="15" applyNumberFormat="1" applyFont="1" applyAlignment="1" quotePrefix="1">
      <alignment horizontal="center"/>
    </xf>
    <xf numFmtId="165" fontId="28" fillId="0" borderId="0" xfId="15" applyNumberFormat="1" applyFont="1" applyFill="1" applyAlignment="1">
      <alignment/>
    </xf>
    <xf numFmtId="165" fontId="28" fillId="0" borderId="0" xfId="15" applyNumberFormat="1" applyFont="1" applyAlignment="1">
      <alignment/>
    </xf>
    <xf numFmtId="0" fontId="1" fillId="0" borderId="0" xfId="0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0" fillId="0" borderId="0" xfId="19" applyFont="1">
      <alignment/>
      <protection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0" xfId="15" applyNumberFormat="1" applyFont="1" applyAlignment="1">
      <alignment horizontal="center"/>
    </xf>
    <xf numFmtId="0" fontId="1" fillId="0" borderId="0" xfId="19" applyFont="1">
      <alignment/>
      <protection/>
    </xf>
    <xf numFmtId="165" fontId="0" fillId="0" borderId="0" xfId="15" applyNumberFormat="1" applyFont="1" applyFill="1" applyAlignment="1">
      <alignment/>
    </xf>
    <xf numFmtId="165" fontId="30" fillId="0" borderId="0" xfId="15" applyNumberFormat="1" applyFont="1" applyAlignment="1">
      <alignment/>
    </xf>
    <xf numFmtId="0" fontId="31" fillId="0" borderId="0" xfId="19" applyFont="1">
      <alignment/>
      <protection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 vertical="center"/>
    </xf>
    <xf numFmtId="165" fontId="0" fillId="0" borderId="1" xfId="15" applyNumberFormat="1" applyFont="1" applyFill="1" applyBorder="1" applyAlignment="1">
      <alignment vertical="center"/>
    </xf>
    <xf numFmtId="0" fontId="32" fillId="0" borderId="0" xfId="19" applyFont="1">
      <alignment/>
      <protection/>
    </xf>
    <xf numFmtId="165" fontId="0" fillId="0" borderId="19" xfId="15" applyNumberFormat="1" applyFont="1" applyBorder="1" applyAlignment="1">
      <alignment/>
    </xf>
    <xf numFmtId="165" fontId="0" fillId="0" borderId="0" xfId="15" applyNumberFormat="1" applyFont="1" applyAlignment="1">
      <alignment vertical="center"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17" fontId="0" fillId="0" borderId="0" xfId="0" applyNumberFormat="1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left"/>
    </xf>
    <xf numFmtId="43" fontId="0" fillId="0" borderId="0" xfId="15" applyFont="1" applyFill="1" applyAlignment="1">
      <alignment horizontal="left"/>
    </xf>
    <xf numFmtId="43" fontId="0" fillId="0" borderId="0" xfId="15" applyFont="1" applyFill="1" applyBorder="1" applyAlignment="1">
      <alignment horizontal="left"/>
    </xf>
    <xf numFmtId="165" fontId="0" fillId="0" borderId="0" xfId="15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5" fontId="30" fillId="0" borderId="0" xfId="15" applyNumberFormat="1" applyFont="1" applyFill="1" applyBorder="1" applyAlignment="1">
      <alignment horizontal="left"/>
    </xf>
    <xf numFmtId="165" fontId="33" fillId="0" borderId="0" xfId="15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0" fillId="0" borderId="0" xfId="15" applyNumberFormat="1" applyFont="1" applyFill="1" applyAlignment="1">
      <alignment horizontal="left"/>
    </xf>
    <xf numFmtId="165" fontId="1" fillId="0" borderId="20" xfId="15" applyNumberFormat="1" applyFont="1" applyFill="1" applyBorder="1" applyAlignment="1">
      <alignment vertical="center"/>
    </xf>
    <xf numFmtId="165" fontId="1" fillId="0" borderId="20" xfId="15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 KPSB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2</xdr:col>
      <xdr:colOff>619125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9525</xdr:rowOff>
    </xdr:from>
    <xdr:to>
      <xdr:col>3</xdr:col>
      <xdr:colOff>676275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A13">
      <pane xSplit="5400" ySplit="1305" topLeftCell="F30" activePane="bottomRight" state="split"/>
      <selection pane="topLeft" activeCell="A13" sqref="A13"/>
      <selection pane="topRight" activeCell="M16" sqref="M16"/>
      <selection pane="bottomLeft" activeCell="D35" sqref="D35"/>
      <selection pane="bottomRight" activeCell="G39" sqref="G39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6.421875" style="1" customWidth="1"/>
    <col min="4" max="4" width="14.00390625" style="1" customWidth="1"/>
    <col min="5" max="5" width="9.140625" style="1" customWidth="1"/>
    <col min="6" max="6" width="11.7109375" style="1" customWidth="1"/>
    <col min="7" max="7" width="12.7109375" style="1" customWidth="1"/>
    <col min="8" max="8" width="1.7109375" style="1" customWidth="1"/>
    <col min="9" max="9" width="13.7109375" style="1" customWidth="1"/>
    <col min="10" max="10" width="3.7109375" style="1" customWidth="1"/>
    <col min="11" max="11" width="12.7109375" style="8" customWidth="1"/>
    <col min="12" max="12" width="1.7109375" style="1" customWidth="1"/>
    <col min="13" max="13" width="13.7109375" style="1" customWidth="1"/>
    <col min="14" max="14" width="1.57421875" style="1" hidden="1" customWidth="1"/>
    <col min="15" max="15" width="11.7109375" style="8" hidden="1" customWidth="1"/>
    <col min="16" max="16" width="12.421875" style="1" hidden="1" customWidth="1"/>
    <col min="17" max="16384" width="9.140625" style="1" customWidth="1"/>
  </cols>
  <sheetData>
    <row r="2" spans="1:16" s="16" customFormat="1" ht="16.5" customHeight="1">
      <c r="A2" s="15"/>
      <c r="C2" s="25"/>
      <c r="D2" s="80" t="s">
        <v>86</v>
      </c>
      <c r="E2" s="81"/>
      <c r="F2" s="81"/>
      <c r="G2" s="81"/>
      <c r="H2" s="81"/>
      <c r="I2" s="82"/>
      <c r="J2" s="17"/>
      <c r="K2" s="18"/>
      <c r="L2" s="18"/>
      <c r="M2" s="18"/>
      <c r="N2" s="18"/>
      <c r="O2" s="18"/>
      <c r="P2" s="19"/>
    </row>
    <row r="3" spans="1:9" ht="11.25" customHeight="1">
      <c r="A3" s="15"/>
      <c r="C3" s="20"/>
      <c r="D3" s="81"/>
      <c r="E3" s="81"/>
      <c r="F3" s="81"/>
      <c r="G3" s="81"/>
      <c r="H3" s="81"/>
      <c r="I3" s="82"/>
    </row>
    <row r="4" spans="1:9" ht="11.25" customHeight="1">
      <c r="A4" s="15"/>
      <c r="C4" s="20"/>
      <c r="D4" s="81"/>
      <c r="E4" s="81"/>
      <c r="F4" s="81"/>
      <c r="G4" s="81"/>
      <c r="H4" s="81"/>
      <c r="I4" s="82"/>
    </row>
    <row r="5" spans="1:5" ht="11.25" customHeight="1">
      <c r="A5" s="15"/>
      <c r="C5" s="20"/>
      <c r="D5" s="20"/>
      <c r="E5" s="21"/>
    </row>
    <row r="6" ht="12.75"/>
    <row r="8" spans="1:14" ht="18.75">
      <c r="A8" s="83" t="s">
        <v>90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1"/>
    </row>
    <row r="9" spans="1:14" ht="19.5" thickBot="1">
      <c r="A9" s="85" t="s">
        <v>116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32"/>
    </row>
    <row r="10" spans="1:16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78" t="s">
        <v>99</v>
      </c>
      <c r="P10" s="79"/>
    </row>
    <row r="11" spans="7:16" ht="13.5" thickBot="1">
      <c r="G11" s="73" t="s">
        <v>0</v>
      </c>
      <c r="H11" s="73"/>
      <c r="I11" s="73"/>
      <c r="K11" s="74" t="s">
        <v>93</v>
      </c>
      <c r="L11" s="75"/>
      <c r="M11" s="75"/>
      <c r="N11" s="30"/>
      <c r="O11" s="76" t="s">
        <v>97</v>
      </c>
      <c r="P11" s="77"/>
    </row>
    <row r="12" spans="7:16" s="3" customFormat="1" ht="13.5" customHeight="1">
      <c r="G12" s="2" t="s">
        <v>1</v>
      </c>
      <c r="I12" s="4" t="s">
        <v>2</v>
      </c>
      <c r="K12" s="6" t="s">
        <v>1</v>
      </c>
      <c r="M12" s="4" t="s">
        <v>2</v>
      </c>
      <c r="N12" s="4"/>
      <c r="O12" s="33" t="s">
        <v>98</v>
      </c>
      <c r="P12" s="34" t="s">
        <v>2</v>
      </c>
    </row>
    <row r="13" spans="7:16" s="3" customFormat="1" ht="13.5" customHeight="1">
      <c r="G13" s="4" t="s">
        <v>3</v>
      </c>
      <c r="I13" s="4" t="s">
        <v>4</v>
      </c>
      <c r="K13" s="6" t="s">
        <v>5</v>
      </c>
      <c r="M13" s="4" t="s">
        <v>6</v>
      </c>
      <c r="N13" s="4"/>
      <c r="O13" s="35" t="s">
        <v>3</v>
      </c>
      <c r="P13" s="36" t="s">
        <v>6</v>
      </c>
    </row>
    <row r="14" spans="7:16" s="3" customFormat="1" ht="13.5" customHeight="1">
      <c r="G14" s="4"/>
      <c r="I14" s="4" t="s">
        <v>3</v>
      </c>
      <c r="K14" s="6"/>
      <c r="M14" s="4" t="s">
        <v>7</v>
      </c>
      <c r="N14" s="4"/>
      <c r="O14" s="35"/>
      <c r="P14" s="37" t="s">
        <v>7</v>
      </c>
    </row>
    <row r="15" spans="7:17" ht="12.75">
      <c r="G15" s="49" t="s">
        <v>118</v>
      </c>
      <c r="H15" s="5" t="s">
        <v>92</v>
      </c>
      <c r="I15" s="49" t="s">
        <v>117</v>
      </c>
      <c r="K15" s="49" t="s">
        <v>118</v>
      </c>
      <c r="L15" s="5" t="s">
        <v>92</v>
      </c>
      <c r="M15" s="49" t="s">
        <v>117</v>
      </c>
      <c r="N15" s="5"/>
      <c r="O15" s="70" t="s">
        <v>110</v>
      </c>
      <c r="P15" s="37" t="s">
        <v>109</v>
      </c>
      <c r="Q15" s="5"/>
    </row>
    <row r="16" spans="7:16" ht="12.75">
      <c r="G16" s="5" t="s">
        <v>8</v>
      </c>
      <c r="I16" s="5" t="s">
        <v>8</v>
      </c>
      <c r="K16" s="7" t="s">
        <v>8</v>
      </c>
      <c r="M16" s="5" t="s">
        <v>8</v>
      </c>
      <c r="N16" s="5"/>
      <c r="O16" s="38" t="s">
        <v>8</v>
      </c>
      <c r="P16" s="37" t="s">
        <v>8</v>
      </c>
    </row>
    <row r="17" spans="15:16" ht="12.75">
      <c r="O17" s="39"/>
      <c r="P17" s="40"/>
    </row>
    <row r="18" spans="1:17" ht="12.75">
      <c r="A18" s="10" t="s">
        <v>9</v>
      </c>
      <c r="C18" s="1" t="s">
        <v>10</v>
      </c>
      <c r="G18" s="11">
        <f>K18-O18</f>
        <v>1217.0800000000004</v>
      </c>
      <c r="I18" s="8">
        <f>M18-P18</f>
        <v>948</v>
      </c>
      <c r="K18" s="8">
        <v>4548.984</v>
      </c>
      <c r="M18" s="8">
        <v>11248</v>
      </c>
      <c r="N18" s="8"/>
      <c r="O18" s="39">
        <v>3331.904</v>
      </c>
      <c r="P18" s="41">
        <v>10300</v>
      </c>
      <c r="Q18" s="8"/>
    </row>
    <row r="19" spans="9:17" ht="12.75">
      <c r="I19" s="12"/>
      <c r="M19" s="8"/>
      <c r="N19" s="8"/>
      <c r="O19" s="39"/>
      <c r="P19" s="41"/>
      <c r="Q19" s="8"/>
    </row>
    <row r="20" spans="1:17" ht="12.75">
      <c r="A20" s="10" t="s">
        <v>11</v>
      </c>
      <c r="C20" s="1" t="s">
        <v>12</v>
      </c>
      <c r="G20" s="11">
        <f>K20-O20</f>
        <v>0</v>
      </c>
      <c r="I20" s="8">
        <f>M20-P20</f>
        <v>0</v>
      </c>
      <c r="K20" s="8">
        <v>0</v>
      </c>
      <c r="M20" s="8">
        <v>0</v>
      </c>
      <c r="N20" s="8"/>
      <c r="O20" s="39">
        <v>0</v>
      </c>
      <c r="P20" s="41">
        <v>0</v>
      </c>
      <c r="Q20" s="8"/>
    </row>
    <row r="21" spans="9:17" ht="12.75">
      <c r="I21" s="12"/>
      <c r="M21" s="8"/>
      <c r="N21" s="8"/>
      <c r="O21" s="39"/>
      <c r="P21" s="41"/>
      <c r="Q21" s="8"/>
    </row>
    <row r="22" spans="1:17" ht="12.75">
      <c r="A22" s="10" t="s">
        <v>13</v>
      </c>
      <c r="C22" s="1" t="s">
        <v>14</v>
      </c>
      <c r="G22" s="11">
        <f>K22-O22</f>
        <v>0</v>
      </c>
      <c r="I22" s="8">
        <f>M22-P22</f>
        <v>0</v>
      </c>
      <c r="K22" s="8">
        <v>0</v>
      </c>
      <c r="M22" s="8">
        <v>0</v>
      </c>
      <c r="N22" s="8"/>
      <c r="O22" s="39">
        <v>0</v>
      </c>
      <c r="P22" s="41">
        <v>0</v>
      </c>
      <c r="Q22" s="8"/>
    </row>
    <row r="23" spans="7:17" ht="12.75">
      <c r="G23" s="22"/>
      <c r="H23" s="22"/>
      <c r="I23" s="23"/>
      <c r="K23" s="24"/>
      <c r="L23" s="22"/>
      <c r="M23" s="24"/>
      <c r="N23" s="24"/>
      <c r="O23" s="42"/>
      <c r="P23" s="43"/>
      <c r="Q23" s="8"/>
    </row>
    <row r="24" spans="1:17" ht="12.75">
      <c r="A24" s="10" t="s">
        <v>15</v>
      </c>
      <c r="C24" s="9" t="s">
        <v>16</v>
      </c>
      <c r="G24" s="11">
        <f>K24-O24</f>
        <v>-612.994999999999</v>
      </c>
      <c r="I24" s="8">
        <f>M24-P24</f>
        <v>-1002</v>
      </c>
      <c r="K24" s="8">
        <f>K35-SUM(K29:K34)</f>
        <v>-541.4939999999988</v>
      </c>
      <c r="M24" s="8">
        <f>M35-SUM(M29:M34)</f>
        <v>-9362</v>
      </c>
      <c r="N24" s="71"/>
      <c r="O24" s="8">
        <f>O35-SUM(O29:O34)</f>
        <v>71.5010000000002</v>
      </c>
      <c r="P24" s="71">
        <f>P35-SUM(P29:P34)</f>
        <v>-8360</v>
      </c>
      <c r="Q24" s="8"/>
    </row>
    <row r="25" spans="3:17" ht="12.75">
      <c r="C25" s="9" t="s">
        <v>88</v>
      </c>
      <c r="I25" s="12"/>
      <c r="M25" s="8"/>
      <c r="N25" s="8"/>
      <c r="O25" s="39"/>
      <c r="P25" s="41"/>
      <c r="Q25" s="8"/>
    </row>
    <row r="26" spans="3:17" ht="12.75">
      <c r="C26" s="1" t="s">
        <v>89</v>
      </c>
      <c r="I26" s="12"/>
      <c r="M26" s="8"/>
      <c r="N26" s="8"/>
      <c r="O26" s="39"/>
      <c r="P26" s="41"/>
      <c r="Q26" s="8"/>
    </row>
    <row r="27" spans="3:17" ht="12.75">
      <c r="C27" s="1" t="s">
        <v>32</v>
      </c>
      <c r="I27" s="12"/>
      <c r="M27" s="8"/>
      <c r="N27" s="8"/>
      <c r="O27" s="39"/>
      <c r="P27" s="41"/>
      <c r="Q27" s="8"/>
    </row>
    <row r="28" spans="9:17" ht="12.75">
      <c r="I28" s="12"/>
      <c r="M28" s="8"/>
      <c r="N28" s="8"/>
      <c r="O28" s="39"/>
      <c r="P28" s="41"/>
      <c r="Q28" s="8"/>
    </row>
    <row r="29" spans="1:17" ht="12.75">
      <c r="A29" s="10" t="s">
        <v>11</v>
      </c>
      <c r="C29" s="1" t="s">
        <v>18</v>
      </c>
      <c r="G29" s="11">
        <f>K29-O29</f>
        <v>-4279.8189999999995</v>
      </c>
      <c r="I29" s="8">
        <f>M29-P29</f>
        <v>-4131</v>
      </c>
      <c r="K29" s="8">
        <v>-12819</v>
      </c>
      <c r="M29" s="8">
        <v>-12300</v>
      </c>
      <c r="N29" s="8"/>
      <c r="O29" s="39">
        <v>-8539.181</v>
      </c>
      <c r="P29" s="41">
        <v>-8169</v>
      </c>
      <c r="Q29" s="8"/>
    </row>
    <row r="30" spans="9:17" ht="12.75">
      <c r="I30" s="12"/>
      <c r="M30" s="8"/>
      <c r="N30" s="8"/>
      <c r="O30" s="39"/>
      <c r="P30" s="41"/>
      <c r="Q30" s="8"/>
    </row>
    <row r="31" spans="1:17" ht="12.75">
      <c r="A31" s="10" t="s">
        <v>13</v>
      </c>
      <c r="C31" s="1" t="s">
        <v>96</v>
      </c>
      <c r="G31" s="11">
        <f>K31-O31</f>
        <v>-1536.083</v>
      </c>
      <c r="I31" s="8">
        <f>M31-P31</f>
        <v>-2258</v>
      </c>
      <c r="K31" s="8">
        <f>-4526.089-128.429</f>
        <v>-4654.518</v>
      </c>
      <c r="L31" s="1" t="s">
        <v>91</v>
      </c>
      <c r="M31" s="8">
        <v>-7203</v>
      </c>
      <c r="N31" s="8"/>
      <c r="O31" s="39">
        <v>-3118.435</v>
      </c>
      <c r="P31" s="41">
        <v>-4945</v>
      </c>
      <c r="Q31" s="8"/>
    </row>
    <row r="32" spans="9:17" ht="12.75">
      <c r="I32" s="12" t="s">
        <v>92</v>
      </c>
      <c r="M32" s="8"/>
      <c r="N32" s="8"/>
      <c r="O32" s="39"/>
      <c r="P32" s="41"/>
      <c r="Q32" s="8"/>
    </row>
    <row r="33" spans="1:17" ht="12.75">
      <c r="A33" s="10" t="s">
        <v>19</v>
      </c>
      <c r="C33" s="1" t="s">
        <v>20</v>
      </c>
      <c r="G33" s="11">
        <f>K33-O33</f>
        <v>-4.101</v>
      </c>
      <c r="I33" s="8">
        <f>M33-P33</f>
        <v>-1183</v>
      </c>
      <c r="K33" s="8">
        <v>-7</v>
      </c>
      <c r="M33" s="8">
        <v>-8679</v>
      </c>
      <c r="N33" s="8"/>
      <c r="O33" s="39">
        <v>-2.899</v>
      </c>
      <c r="P33" s="41">
        <v>-7496</v>
      </c>
      <c r="Q33" s="8"/>
    </row>
    <row r="34" spans="7:17" ht="12.75">
      <c r="G34" s="22"/>
      <c r="H34" s="22"/>
      <c r="I34" s="23"/>
      <c r="K34" s="24"/>
      <c r="L34" s="22"/>
      <c r="M34" s="24"/>
      <c r="N34" s="24"/>
      <c r="O34" s="42"/>
      <c r="P34" s="43"/>
      <c r="Q34" s="8"/>
    </row>
    <row r="35" spans="1:17" ht="12.75">
      <c r="A35" s="10" t="s">
        <v>21</v>
      </c>
      <c r="C35" s="1" t="s">
        <v>22</v>
      </c>
      <c r="G35" s="11">
        <f>K35-O35</f>
        <v>-6432.998</v>
      </c>
      <c r="I35" s="8">
        <f>M35-P35</f>
        <v>-8574</v>
      </c>
      <c r="K35" s="8">
        <v>-18022.012</v>
      </c>
      <c r="M35" s="8">
        <v>-37544</v>
      </c>
      <c r="N35" s="8"/>
      <c r="O35" s="39">
        <v>-11589.014</v>
      </c>
      <c r="P35" s="41">
        <v>-28970</v>
      </c>
      <c r="Q35" s="8"/>
    </row>
    <row r="36" spans="3:17" ht="12.75">
      <c r="C36" s="1" t="s">
        <v>17</v>
      </c>
      <c r="I36" s="12"/>
      <c r="M36" s="8"/>
      <c r="N36" s="8"/>
      <c r="O36" s="39"/>
      <c r="P36" s="41"/>
      <c r="Q36" s="8"/>
    </row>
    <row r="37" spans="3:17" ht="12.75">
      <c r="C37" s="1" t="s">
        <v>23</v>
      </c>
      <c r="I37" s="12"/>
      <c r="M37" s="8"/>
      <c r="N37" s="8"/>
      <c r="O37" s="39"/>
      <c r="P37" s="41"/>
      <c r="Q37" s="8"/>
    </row>
    <row r="38" spans="3:17" ht="12.75">
      <c r="C38" s="1" t="s">
        <v>24</v>
      </c>
      <c r="I38" s="12"/>
      <c r="K38" s="8" t="s">
        <v>25</v>
      </c>
      <c r="M38" s="8"/>
      <c r="N38" s="8"/>
      <c r="O38" s="39" t="s">
        <v>108</v>
      </c>
      <c r="P38" s="41"/>
      <c r="Q38" s="8"/>
    </row>
    <row r="39" spans="3:17" ht="12.75">
      <c r="C39" s="1" t="s">
        <v>26</v>
      </c>
      <c r="I39" s="12"/>
      <c r="M39" s="8"/>
      <c r="N39" s="8"/>
      <c r="O39" s="39"/>
      <c r="P39" s="41"/>
      <c r="Q39" s="8"/>
    </row>
    <row r="40" spans="9:17" ht="12.75">
      <c r="I40" s="12"/>
      <c r="M40" s="8"/>
      <c r="N40" s="8"/>
      <c r="O40" s="39"/>
      <c r="P40" s="41"/>
      <c r="Q40" s="8"/>
    </row>
    <row r="41" spans="1:17" ht="12.75">
      <c r="A41" s="10" t="s">
        <v>27</v>
      </c>
      <c r="C41" s="1" t="s">
        <v>28</v>
      </c>
      <c r="G41" s="11">
        <f>K41-O41</f>
        <v>0</v>
      </c>
      <c r="I41" s="8">
        <f>M41-P41</f>
        <v>0</v>
      </c>
      <c r="K41" s="8">
        <v>0</v>
      </c>
      <c r="M41" s="8">
        <v>0</v>
      </c>
      <c r="N41" s="8"/>
      <c r="O41" s="39">
        <v>0</v>
      </c>
      <c r="P41" s="41">
        <v>0</v>
      </c>
      <c r="Q41" s="8"/>
    </row>
    <row r="42" spans="3:17" ht="12.75">
      <c r="C42" s="1" t="s">
        <v>29</v>
      </c>
      <c r="I42" s="12"/>
      <c r="M42" s="8"/>
      <c r="N42" s="8"/>
      <c r="O42" s="39"/>
      <c r="P42" s="41"/>
      <c r="Q42" s="8"/>
    </row>
    <row r="43" spans="7:17" ht="12.75">
      <c r="G43" s="22"/>
      <c r="H43" s="22"/>
      <c r="I43" s="23"/>
      <c r="K43" s="24"/>
      <c r="L43" s="22"/>
      <c r="M43" s="24"/>
      <c r="N43" s="24"/>
      <c r="O43" s="42"/>
      <c r="P43" s="43"/>
      <c r="Q43" s="8"/>
    </row>
    <row r="44" spans="1:17" ht="12.75">
      <c r="A44" s="10" t="s">
        <v>30</v>
      </c>
      <c r="C44" s="1" t="s">
        <v>31</v>
      </c>
      <c r="G44" s="11">
        <f>K44-O44</f>
        <v>-6432.998</v>
      </c>
      <c r="I44" s="8">
        <f>M44-P44</f>
        <v>-8574</v>
      </c>
      <c r="K44" s="8">
        <f>K35+K41</f>
        <v>-18022.012</v>
      </c>
      <c r="M44" s="8">
        <f>M35+M41</f>
        <v>-37544</v>
      </c>
      <c r="N44" s="8"/>
      <c r="O44" s="39">
        <f>O35+O41</f>
        <v>-11589.014</v>
      </c>
      <c r="P44" s="41">
        <f>P35+P41</f>
        <v>-28970</v>
      </c>
      <c r="Q44" s="8"/>
    </row>
    <row r="45" spans="3:17" ht="12.75">
      <c r="C45" s="1" t="s">
        <v>32</v>
      </c>
      <c r="I45" s="12"/>
      <c r="M45" s="8"/>
      <c r="N45" s="8"/>
      <c r="O45" s="39"/>
      <c r="P45" s="41"/>
      <c r="Q45" s="8"/>
    </row>
    <row r="46" spans="9:17" ht="12.75">
      <c r="I46" s="12"/>
      <c r="M46" s="8"/>
      <c r="N46" s="8"/>
      <c r="O46" s="39"/>
      <c r="P46" s="41"/>
      <c r="Q46" s="8"/>
    </row>
    <row r="47" spans="1:17" ht="12.75">
      <c r="A47" s="10" t="s">
        <v>33</v>
      </c>
      <c r="C47" s="1" t="s">
        <v>34</v>
      </c>
      <c r="G47" s="11">
        <f>K47-O47</f>
        <v>0</v>
      </c>
      <c r="I47" s="8">
        <f>M47-P47</f>
        <v>0</v>
      </c>
      <c r="K47" s="8">
        <v>0</v>
      </c>
      <c r="M47" s="8">
        <v>0</v>
      </c>
      <c r="N47" s="8"/>
      <c r="O47" s="39">
        <v>0</v>
      </c>
      <c r="P47" s="41">
        <v>0</v>
      </c>
      <c r="Q47" s="8"/>
    </row>
    <row r="48" spans="7:17" ht="12.75">
      <c r="G48" s="22"/>
      <c r="H48" s="22"/>
      <c r="I48" s="23"/>
      <c r="K48" s="24"/>
      <c r="L48" s="22"/>
      <c r="M48" s="24"/>
      <c r="N48" s="24"/>
      <c r="O48" s="42"/>
      <c r="P48" s="43"/>
      <c r="Q48" s="8"/>
    </row>
    <row r="49" spans="1:17" ht="12.75">
      <c r="A49" s="10" t="s">
        <v>35</v>
      </c>
      <c r="C49" s="9" t="s">
        <v>36</v>
      </c>
      <c r="G49" s="11">
        <f>K49-O49</f>
        <v>-6432.998</v>
      </c>
      <c r="I49" s="8">
        <f>M49-P49</f>
        <v>-8574</v>
      </c>
      <c r="K49" s="8">
        <f>K44+K47</f>
        <v>-18022.012</v>
      </c>
      <c r="M49" s="8">
        <f>M44+M47</f>
        <v>-37544</v>
      </c>
      <c r="N49" s="8"/>
      <c r="O49" s="39">
        <f>O44+O47</f>
        <v>-11589.014</v>
      </c>
      <c r="P49" s="41">
        <f>P44+P47</f>
        <v>-28970</v>
      </c>
      <c r="Q49" s="8"/>
    </row>
    <row r="50" spans="1:17" ht="12.75">
      <c r="A50" s="10"/>
      <c r="C50" s="9" t="s">
        <v>37</v>
      </c>
      <c r="I50" s="12"/>
      <c r="M50" s="8"/>
      <c r="N50" s="8"/>
      <c r="O50" s="39"/>
      <c r="P50" s="41"/>
      <c r="Q50" s="8"/>
    </row>
    <row r="51" spans="9:17" ht="12.75">
      <c r="I51" s="12"/>
      <c r="M51" s="8"/>
      <c r="N51" s="8"/>
      <c r="O51" s="39"/>
      <c r="P51" s="41"/>
      <c r="Q51" s="8"/>
    </row>
    <row r="52" spans="3:17" ht="12.75">
      <c r="C52" s="9" t="s">
        <v>38</v>
      </c>
      <c r="G52" s="11">
        <f>K52-O52</f>
        <v>0</v>
      </c>
      <c r="I52" s="8">
        <f>M52-P52</f>
        <v>0</v>
      </c>
      <c r="K52" s="8">
        <v>0</v>
      </c>
      <c r="M52" s="8">
        <v>0</v>
      </c>
      <c r="N52" s="8"/>
      <c r="O52" s="39">
        <v>0</v>
      </c>
      <c r="P52" s="41">
        <v>0</v>
      </c>
      <c r="Q52" s="8"/>
    </row>
    <row r="53" spans="7:17" ht="12.75">
      <c r="G53" s="22"/>
      <c r="H53" s="22"/>
      <c r="I53" s="23"/>
      <c r="K53" s="24"/>
      <c r="L53" s="22"/>
      <c r="M53" s="24"/>
      <c r="N53" s="24"/>
      <c r="O53" s="42"/>
      <c r="P53" s="43"/>
      <c r="Q53" s="8"/>
    </row>
    <row r="54" spans="1:17" ht="12.75">
      <c r="A54" s="10" t="s">
        <v>39</v>
      </c>
      <c r="C54" s="1" t="s">
        <v>40</v>
      </c>
      <c r="G54" s="11">
        <f>K54-O54</f>
        <v>-6432.998</v>
      </c>
      <c r="I54" s="8">
        <f>M54-P54</f>
        <v>-8574</v>
      </c>
      <c r="K54" s="8">
        <f>K49-K52</f>
        <v>-18022.012</v>
      </c>
      <c r="M54" s="8">
        <f>M49-M52</f>
        <v>-37544</v>
      </c>
      <c r="N54" s="8"/>
      <c r="O54" s="39">
        <f>O49-O52</f>
        <v>-11589.014</v>
      </c>
      <c r="P54" s="41">
        <f>P49-P52</f>
        <v>-28970</v>
      </c>
      <c r="Q54" s="8"/>
    </row>
    <row r="55" spans="3:17" ht="12.75">
      <c r="C55" s="1" t="s">
        <v>41</v>
      </c>
      <c r="I55" s="12"/>
      <c r="M55" s="8"/>
      <c r="N55" s="8"/>
      <c r="O55" s="39"/>
      <c r="P55" s="41"/>
      <c r="Q55" s="8"/>
    </row>
    <row r="56" spans="9:17" ht="12.75">
      <c r="I56" s="12"/>
      <c r="M56" s="8"/>
      <c r="N56" s="8"/>
      <c r="O56" s="39"/>
      <c r="P56" s="41"/>
      <c r="Q56" s="8"/>
    </row>
    <row r="57" spans="1:17" ht="12.75">
      <c r="A57" s="10" t="s">
        <v>42</v>
      </c>
      <c r="C57" s="1" t="s">
        <v>43</v>
      </c>
      <c r="G57" s="11">
        <f>K57-O57</f>
        <v>0</v>
      </c>
      <c r="I57" s="8">
        <f>M57-P57</f>
        <v>0</v>
      </c>
      <c r="K57" s="8">
        <v>0</v>
      </c>
      <c r="M57" s="8">
        <v>0</v>
      </c>
      <c r="N57" s="8"/>
      <c r="O57" s="39">
        <v>0</v>
      </c>
      <c r="P57" s="41">
        <v>0</v>
      </c>
      <c r="Q57" s="8"/>
    </row>
    <row r="58" spans="3:17" ht="12.75">
      <c r="C58" s="1" t="s">
        <v>38</v>
      </c>
      <c r="G58" s="11">
        <f>K58-O58</f>
        <v>0</v>
      </c>
      <c r="I58" s="8">
        <f>M58-P58</f>
        <v>0</v>
      </c>
      <c r="K58" s="8">
        <v>0</v>
      </c>
      <c r="M58" s="8">
        <v>0</v>
      </c>
      <c r="N58" s="8"/>
      <c r="O58" s="39">
        <v>0</v>
      </c>
      <c r="P58" s="41">
        <v>0</v>
      </c>
      <c r="Q58" s="8"/>
    </row>
    <row r="59" spans="3:17" ht="12.75">
      <c r="C59" s="1" t="s">
        <v>44</v>
      </c>
      <c r="G59" s="11">
        <f>K59-O59</f>
        <v>0</v>
      </c>
      <c r="I59" s="8">
        <f>M59-P59</f>
        <v>0</v>
      </c>
      <c r="K59" s="8">
        <v>0</v>
      </c>
      <c r="M59" s="8">
        <v>0</v>
      </c>
      <c r="N59" s="8"/>
      <c r="O59" s="39">
        <v>0</v>
      </c>
      <c r="P59" s="41">
        <v>0</v>
      </c>
      <c r="Q59" s="8"/>
    </row>
    <row r="60" spans="3:17" ht="12.75">
      <c r="C60" s="1" t="s">
        <v>45</v>
      </c>
      <c r="I60" s="12"/>
      <c r="M60" s="8"/>
      <c r="N60" s="8"/>
      <c r="O60" s="39"/>
      <c r="P60" s="41"/>
      <c r="Q60" s="8"/>
    </row>
    <row r="61" spans="7:17" ht="12.75">
      <c r="G61" s="22"/>
      <c r="H61" s="22"/>
      <c r="I61" s="23"/>
      <c r="K61" s="24"/>
      <c r="L61" s="22"/>
      <c r="M61" s="24"/>
      <c r="N61" s="24"/>
      <c r="O61" s="42"/>
      <c r="P61" s="43"/>
      <c r="Q61" s="8"/>
    </row>
    <row r="62" spans="1:17" ht="12.75">
      <c r="A62" s="10" t="s">
        <v>46</v>
      </c>
      <c r="C62" s="9" t="s">
        <v>47</v>
      </c>
      <c r="G62" s="11">
        <f>K62-O62</f>
        <v>-6432.998</v>
      </c>
      <c r="I62" s="8">
        <f>M62-P62</f>
        <v>-8574</v>
      </c>
      <c r="K62" s="8">
        <f>K54-K57</f>
        <v>-18022.012</v>
      </c>
      <c r="M62" s="8">
        <f>M54-M57</f>
        <v>-37544</v>
      </c>
      <c r="N62" s="8"/>
      <c r="O62" s="39">
        <f>O54-O57</f>
        <v>-11589.014</v>
      </c>
      <c r="P62" s="41">
        <f>P54-P57</f>
        <v>-28970</v>
      </c>
      <c r="Q62" s="8"/>
    </row>
    <row r="63" spans="3:17" ht="13.5" thickBot="1">
      <c r="C63" s="1" t="s">
        <v>87</v>
      </c>
      <c r="G63" s="26"/>
      <c r="H63" s="26"/>
      <c r="I63" s="27"/>
      <c r="K63" s="28"/>
      <c r="L63" s="26"/>
      <c r="M63" s="28"/>
      <c r="N63" s="28"/>
      <c r="O63" s="44"/>
      <c r="P63" s="45"/>
      <c r="Q63" s="8"/>
    </row>
    <row r="64" spans="9:17" ht="13.5" thickTop="1">
      <c r="I64" s="12"/>
      <c r="M64" s="8"/>
      <c r="N64" s="8"/>
      <c r="O64" s="39"/>
      <c r="P64" s="41"/>
      <c r="Q64" s="8"/>
    </row>
    <row r="65" spans="1:17" ht="12.75">
      <c r="A65" s="10" t="s">
        <v>48</v>
      </c>
      <c r="C65" s="9" t="s">
        <v>49</v>
      </c>
      <c r="G65" s="13">
        <v>0</v>
      </c>
      <c r="I65" s="8">
        <f>M65-P65</f>
        <v>0</v>
      </c>
      <c r="K65" s="13">
        <v>0</v>
      </c>
      <c r="M65" s="8">
        <v>0</v>
      </c>
      <c r="N65" s="8"/>
      <c r="O65" s="46">
        <v>0</v>
      </c>
      <c r="P65" s="41">
        <v>0</v>
      </c>
      <c r="Q65" s="13"/>
    </row>
    <row r="66" spans="3:17" ht="12.75">
      <c r="C66" s="1" t="s">
        <v>50</v>
      </c>
      <c r="I66" s="12"/>
      <c r="M66" s="8"/>
      <c r="N66" s="8"/>
      <c r="O66" s="39"/>
      <c r="P66" s="41"/>
      <c r="Q66" s="8"/>
    </row>
    <row r="67" spans="3:17" ht="12.75">
      <c r="C67" s="1" t="s">
        <v>51</v>
      </c>
      <c r="I67" s="12"/>
      <c r="M67" s="8"/>
      <c r="N67" s="8"/>
      <c r="O67" s="39"/>
      <c r="P67" s="41"/>
      <c r="Q67" s="8"/>
    </row>
    <row r="68" spans="9:17" ht="12.75">
      <c r="I68" s="12"/>
      <c r="M68" s="8"/>
      <c r="N68" s="8"/>
      <c r="O68" s="39"/>
      <c r="P68" s="41"/>
      <c r="Q68" s="8"/>
    </row>
    <row r="69" spans="1:17" ht="12.75">
      <c r="A69" s="1" t="s">
        <v>92</v>
      </c>
      <c r="C69" s="9" t="s">
        <v>94</v>
      </c>
      <c r="G69" s="11">
        <f>G54/'BS'!H42*100</f>
        <v>-15.466540042795662</v>
      </c>
      <c r="I69" s="8">
        <v>-21</v>
      </c>
      <c r="K69" s="8">
        <f>K54/'BS'!H42*100</f>
        <v>-43.32943524150698</v>
      </c>
      <c r="M69" s="8">
        <v>-90</v>
      </c>
      <c r="N69" s="8"/>
      <c r="O69" s="39">
        <v>-28</v>
      </c>
      <c r="P69" s="41">
        <v>-70</v>
      </c>
      <c r="Q69" s="13"/>
    </row>
    <row r="70" spans="3:17" ht="12.75">
      <c r="C70" s="1" t="s">
        <v>95</v>
      </c>
      <c r="I70" s="12"/>
      <c r="M70" s="8"/>
      <c r="N70" s="8"/>
      <c r="O70" s="39" t="s">
        <v>106</v>
      </c>
      <c r="P70" s="41"/>
      <c r="Q70" s="8"/>
    </row>
    <row r="71" spans="9:17" ht="12.75">
      <c r="I71" s="12"/>
      <c r="M71" s="8"/>
      <c r="N71" s="8"/>
      <c r="O71" s="39"/>
      <c r="P71" s="41"/>
      <c r="Q71" s="8"/>
    </row>
    <row r="72" spans="3:17" ht="12.75">
      <c r="C72" s="9" t="s">
        <v>52</v>
      </c>
      <c r="G72" s="14">
        <v>0</v>
      </c>
      <c r="I72" s="12">
        <v>0</v>
      </c>
      <c r="K72" s="8">
        <v>0</v>
      </c>
      <c r="M72" s="8">
        <v>0</v>
      </c>
      <c r="N72" s="8"/>
      <c r="O72" s="39">
        <v>0</v>
      </c>
      <c r="P72" s="41">
        <v>0</v>
      </c>
      <c r="Q72" s="8"/>
    </row>
    <row r="73" spans="3:16" ht="13.5" thickBot="1">
      <c r="C73" s="9" t="s">
        <v>53</v>
      </c>
      <c r="I73" s="12"/>
      <c r="M73" s="8"/>
      <c r="N73" s="8"/>
      <c r="O73" s="47"/>
      <c r="P73" s="48"/>
    </row>
  </sheetData>
  <mergeCells count="7">
    <mergeCell ref="O11:P11"/>
    <mergeCell ref="O10:P10"/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4.7109375" style="54" customWidth="1"/>
    <col min="2" max="2" width="1.7109375" style="54" customWidth="1"/>
    <col min="3" max="3" width="3.7109375" style="54" customWidth="1"/>
    <col min="4" max="4" width="4.7109375" style="54" customWidth="1"/>
    <col min="5" max="5" width="13.7109375" style="54" customWidth="1"/>
    <col min="6" max="6" width="9.140625" style="54" customWidth="1"/>
    <col min="7" max="7" width="10.7109375" style="54" customWidth="1"/>
    <col min="8" max="8" width="14.7109375" style="54" customWidth="1"/>
    <col min="9" max="9" width="4.7109375" style="54" customWidth="1"/>
    <col min="10" max="10" width="14.7109375" style="54" customWidth="1"/>
    <col min="11" max="11" width="16.00390625" style="54" customWidth="1"/>
    <col min="12" max="16384" width="9.140625" style="54" customWidth="1"/>
  </cols>
  <sheetData>
    <row r="1" spans="1:15" s="16" customFormat="1" ht="16.5" customHeight="1">
      <c r="A1" s="15"/>
      <c r="C1" s="25"/>
      <c r="D1" s="52"/>
      <c r="E1" s="86" t="s">
        <v>54</v>
      </c>
      <c r="F1" s="87"/>
      <c r="G1" s="87"/>
      <c r="H1" s="87"/>
      <c r="I1" s="87"/>
      <c r="J1" s="87"/>
      <c r="K1" s="18"/>
      <c r="L1" s="18"/>
      <c r="M1" s="18"/>
      <c r="N1" s="18"/>
      <c r="O1" s="19"/>
    </row>
    <row r="2" spans="1:10" ht="11.25" customHeight="1">
      <c r="A2" s="15"/>
      <c r="C2" s="20"/>
      <c r="D2" s="55"/>
      <c r="E2" s="87"/>
      <c r="F2" s="87"/>
      <c r="G2" s="87"/>
      <c r="H2" s="87"/>
      <c r="I2" s="87"/>
      <c r="J2" s="87"/>
    </row>
    <row r="3" spans="1:10" ht="11.25" customHeight="1">
      <c r="A3" s="15"/>
      <c r="C3" s="20"/>
      <c r="D3" s="55"/>
      <c r="E3" s="87"/>
      <c r="F3" s="87"/>
      <c r="G3" s="87"/>
      <c r="H3" s="87"/>
      <c r="I3" s="87"/>
      <c r="J3" s="87"/>
    </row>
    <row r="4" spans="1:5" ht="11.25" customHeight="1">
      <c r="A4" s="15"/>
      <c r="C4" s="20"/>
      <c r="D4" s="20"/>
      <c r="E4" s="53"/>
    </row>
    <row r="5" spans="11:14" s="56" customFormat="1" ht="12.75">
      <c r="K5" s="57"/>
      <c r="N5" s="57"/>
    </row>
    <row r="6" spans="1:14" s="56" customFormat="1" ht="18">
      <c r="A6" s="88" t="s">
        <v>114</v>
      </c>
      <c r="B6" s="88"/>
      <c r="C6" s="88"/>
      <c r="D6" s="88"/>
      <c r="E6" s="88"/>
      <c r="F6" s="88"/>
      <c r="G6" s="88"/>
      <c r="H6" s="88"/>
      <c r="I6" s="88"/>
      <c r="J6" s="88"/>
      <c r="K6" s="57"/>
      <c r="N6" s="57"/>
    </row>
    <row r="7" spans="1:14" s="56" customFormat="1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7"/>
      <c r="N7" s="57"/>
    </row>
    <row r="8" spans="8:10" ht="12.75">
      <c r="H8" s="59" t="s">
        <v>55</v>
      </c>
      <c r="I8" s="56"/>
      <c r="J8" s="59" t="s">
        <v>56</v>
      </c>
    </row>
    <row r="9" spans="8:10" ht="12.75">
      <c r="H9" s="59" t="s">
        <v>57</v>
      </c>
      <c r="I9" s="56"/>
      <c r="J9" s="59" t="s">
        <v>58</v>
      </c>
    </row>
    <row r="10" spans="8:10" ht="12.75">
      <c r="H10" s="56"/>
      <c r="I10" s="56"/>
      <c r="J10" s="59" t="s">
        <v>59</v>
      </c>
    </row>
    <row r="11" spans="8:10" ht="12.75">
      <c r="H11" s="60" t="s">
        <v>118</v>
      </c>
      <c r="I11" s="59"/>
      <c r="J11" s="59" t="s">
        <v>107</v>
      </c>
    </row>
    <row r="12" spans="8:10" ht="12.75">
      <c r="H12" s="50" t="s">
        <v>60</v>
      </c>
      <c r="I12" s="59"/>
      <c r="J12" s="50" t="s">
        <v>60</v>
      </c>
    </row>
    <row r="14" spans="1:10" ht="12.75">
      <c r="A14" s="54">
        <v>1</v>
      </c>
      <c r="C14" s="54" t="s">
        <v>61</v>
      </c>
      <c r="H14" s="51">
        <v>44136.189</v>
      </c>
      <c r="J14" s="51">
        <v>48790.707</v>
      </c>
    </row>
    <row r="15" spans="1:10" ht="12.75">
      <c r="A15" s="54">
        <v>2</v>
      </c>
      <c r="C15" s="54" t="s">
        <v>62</v>
      </c>
      <c r="H15" s="51">
        <v>0</v>
      </c>
      <c r="J15" s="51">
        <v>0</v>
      </c>
    </row>
    <row r="16" spans="1:10" ht="12.75">
      <c r="A16" s="54">
        <v>3</v>
      </c>
      <c r="C16" s="54" t="s">
        <v>63</v>
      </c>
      <c r="H16" s="51">
        <v>376.547</v>
      </c>
      <c r="J16" s="51">
        <v>376.547</v>
      </c>
    </row>
    <row r="17" spans="1:10" ht="12.75">
      <c r="A17" s="54">
        <v>4</v>
      </c>
      <c r="C17" s="54" t="s">
        <v>100</v>
      </c>
      <c r="H17" s="51">
        <v>0</v>
      </c>
      <c r="J17" s="51">
        <v>0</v>
      </c>
    </row>
    <row r="18" spans="1:10" ht="12.75">
      <c r="A18" s="61" t="s">
        <v>103</v>
      </c>
      <c r="C18" s="54" t="s">
        <v>104</v>
      </c>
      <c r="H18" s="51">
        <v>0</v>
      </c>
      <c r="J18" s="51">
        <v>0</v>
      </c>
    </row>
    <row r="19" spans="8:10" ht="12.75">
      <c r="H19" s="51"/>
      <c r="J19" s="51"/>
    </row>
    <row r="20" spans="1:10" ht="12.75">
      <c r="A20" s="54">
        <v>5</v>
      </c>
      <c r="C20" s="54" t="s">
        <v>64</v>
      </c>
      <c r="H20" s="62"/>
      <c r="J20" s="62"/>
    </row>
    <row r="21" spans="4:10" ht="12.75">
      <c r="D21" s="54" t="s">
        <v>65</v>
      </c>
      <c r="H21" s="63">
        <v>2877.433</v>
      </c>
      <c r="J21" s="63">
        <v>2877.433</v>
      </c>
    </row>
    <row r="22" spans="4:10" ht="12.75">
      <c r="D22" s="54" t="s">
        <v>66</v>
      </c>
      <c r="H22" s="63">
        <v>716.427</v>
      </c>
      <c r="J22" s="63">
        <v>2507.169</v>
      </c>
    </row>
    <row r="23" spans="4:10" ht="12.75">
      <c r="D23" s="54" t="s">
        <v>67</v>
      </c>
      <c r="H23" s="63">
        <v>1114.261</v>
      </c>
      <c r="J23" s="63">
        <v>675.021</v>
      </c>
    </row>
    <row r="24" spans="4:10" ht="12.75">
      <c r="D24" s="54" t="s">
        <v>112</v>
      </c>
      <c r="H24" s="63">
        <v>32.995</v>
      </c>
      <c r="J24" s="63">
        <v>0</v>
      </c>
    </row>
    <row r="25" spans="4:10" ht="12.75">
      <c r="D25" s="54" t="s">
        <v>68</v>
      </c>
      <c r="H25" s="63">
        <v>94.449</v>
      </c>
      <c r="J25" s="63">
        <v>6.435</v>
      </c>
    </row>
    <row r="26" spans="8:10" ht="12.75">
      <c r="H26" s="64">
        <f>SUM(H21:H25)</f>
        <v>4835.565</v>
      </c>
      <c r="J26" s="64">
        <f>SUM(J21:J25)</f>
        <v>6066.058</v>
      </c>
    </row>
    <row r="27" spans="1:10" ht="12.75">
      <c r="A27" s="54">
        <v>6</v>
      </c>
      <c r="C27" s="54" t="s">
        <v>69</v>
      </c>
      <c r="H27" s="63"/>
      <c r="J27" s="63"/>
    </row>
    <row r="28" spans="4:10" ht="12.75">
      <c r="D28" s="54" t="s">
        <v>70</v>
      </c>
      <c r="H28" s="63">
        <v>7152.791</v>
      </c>
      <c r="J28" s="63">
        <v>8463.963</v>
      </c>
    </row>
    <row r="29" spans="4:10" ht="12.75">
      <c r="D29" s="54" t="s">
        <v>71</v>
      </c>
      <c r="H29" s="63">
        <v>74217.341</v>
      </c>
      <c r="J29" s="63">
        <v>62810.1</v>
      </c>
    </row>
    <row r="30" spans="4:10" ht="12.75">
      <c r="D30" s="54" t="s">
        <v>111</v>
      </c>
      <c r="H30" s="63">
        <v>12.24</v>
      </c>
      <c r="J30" s="63">
        <v>0</v>
      </c>
    </row>
    <row r="31" spans="4:10" ht="12.75">
      <c r="D31" s="54" t="s">
        <v>105</v>
      </c>
      <c r="H31" s="63">
        <v>740.89</v>
      </c>
      <c r="J31" s="63">
        <v>712.066</v>
      </c>
    </row>
    <row r="32" spans="4:10" ht="12.75">
      <c r="D32" s="54" t="s">
        <v>72</v>
      </c>
      <c r="H32" s="63">
        <v>1717.899</v>
      </c>
      <c r="J32" s="63">
        <v>1674.501</v>
      </c>
    </row>
    <row r="33" spans="4:10" ht="12.75">
      <c r="D33" s="54" t="s">
        <v>73</v>
      </c>
      <c r="H33" s="63">
        <v>0</v>
      </c>
      <c r="J33" s="63">
        <v>0</v>
      </c>
    </row>
    <row r="34" spans="4:10" ht="12.75">
      <c r="D34" s="54" t="s">
        <v>74</v>
      </c>
      <c r="H34" s="65">
        <v>16274.792</v>
      </c>
      <c r="J34" s="65">
        <f>10452.122+469.378+2169.518+1177+1744.806</f>
        <v>16012.824</v>
      </c>
    </row>
    <row r="35" spans="8:10" ht="12.75">
      <c r="H35" s="65">
        <f>SUM(H28:H34)</f>
        <v>100115.95300000001</v>
      </c>
      <c r="J35" s="65">
        <f>SUM(J28:J34)</f>
        <v>89673.454</v>
      </c>
    </row>
    <row r="36" spans="8:10" ht="12.75">
      <c r="H36" s="51"/>
      <c r="J36" s="51"/>
    </row>
    <row r="37" spans="1:10" ht="12.75">
      <c r="A37" s="54">
        <v>7</v>
      </c>
      <c r="C37" s="54" t="s">
        <v>75</v>
      </c>
      <c r="H37" s="51">
        <f>H26-H35</f>
        <v>-95280.388</v>
      </c>
      <c r="J37" s="51">
        <f>J26-J35</f>
        <v>-83607.396</v>
      </c>
    </row>
    <row r="38" spans="8:10" ht="12.75">
      <c r="H38" s="51" t="s">
        <v>92</v>
      </c>
      <c r="J38" s="51" t="s">
        <v>92</v>
      </c>
    </row>
    <row r="39" spans="8:10" ht="13.5" thickBot="1">
      <c r="H39" s="66">
        <f>H14+H15+H16+H17+H18+H37</f>
        <v>-50767.65200000001</v>
      </c>
      <c r="J39" s="66">
        <f>J14+J15+J16+J17+J18+J37</f>
        <v>-34440.14199999999</v>
      </c>
    </row>
    <row r="40" spans="8:10" ht="13.5" thickTop="1">
      <c r="H40" s="67"/>
      <c r="J40" s="67"/>
    </row>
    <row r="41" spans="1:10" ht="12.75">
      <c r="A41" s="54">
        <v>8</v>
      </c>
      <c r="C41" s="54" t="s">
        <v>76</v>
      </c>
      <c r="H41" s="51"/>
      <c r="J41" s="51"/>
    </row>
    <row r="42" spans="3:10" ht="12.75">
      <c r="C42" s="54" t="s">
        <v>77</v>
      </c>
      <c r="H42" s="67">
        <f>41590+3</f>
        <v>41593</v>
      </c>
      <c r="J42" s="67">
        <f>41590+3</f>
        <v>41593</v>
      </c>
    </row>
    <row r="43" spans="3:10" ht="12.75">
      <c r="C43" s="54" t="s">
        <v>78</v>
      </c>
      <c r="H43" s="67"/>
      <c r="J43" s="67"/>
    </row>
    <row r="44" spans="4:10" ht="12.75">
      <c r="D44" s="54" t="s">
        <v>79</v>
      </c>
      <c r="H44" s="67">
        <f>20112.157+7.23</f>
        <v>20119.387</v>
      </c>
      <c r="J44" s="67">
        <f>20112.157+7.23</f>
        <v>20119.387</v>
      </c>
    </row>
    <row r="45" spans="4:10" ht="12.75" hidden="1">
      <c r="D45" s="54" t="s">
        <v>80</v>
      </c>
      <c r="H45" s="67">
        <v>0</v>
      </c>
      <c r="J45" s="67">
        <v>0</v>
      </c>
    </row>
    <row r="46" spans="4:10" ht="12.75">
      <c r="D46" s="54" t="s">
        <v>81</v>
      </c>
      <c r="H46" s="67">
        <v>9903.916</v>
      </c>
      <c r="J46" s="67">
        <v>9903.916</v>
      </c>
    </row>
    <row r="47" spans="4:10" ht="12.75" hidden="1">
      <c r="D47" s="54" t="s">
        <v>82</v>
      </c>
      <c r="H47" s="67">
        <v>0</v>
      </c>
      <c r="J47" s="67">
        <v>0</v>
      </c>
    </row>
    <row r="48" spans="4:10" ht="12.75" hidden="1">
      <c r="D48" s="54" t="s">
        <v>83</v>
      </c>
      <c r="H48" s="67">
        <v>0</v>
      </c>
      <c r="J48" s="67">
        <v>0</v>
      </c>
    </row>
    <row r="49" spans="3:10" ht="12.75">
      <c r="C49" s="54" t="s">
        <v>102</v>
      </c>
      <c r="H49" s="67"/>
      <c r="J49" s="67"/>
    </row>
    <row r="50" spans="4:10" ht="12.75">
      <c r="D50" s="54" t="s">
        <v>101</v>
      </c>
      <c r="H50" s="67">
        <v>-272987.712</v>
      </c>
      <c r="J50" s="67">
        <v>-171108.457</v>
      </c>
    </row>
    <row r="51" spans="4:10" ht="12.75">
      <c r="D51" s="54" t="s">
        <v>1</v>
      </c>
      <c r="H51" s="68">
        <v>-18022.012</v>
      </c>
      <c r="J51" s="68">
        <f>-272987.712-J50</f>
        <v>-101879.255</v>
      </c>
    </row>
    <row r="52" spans="8:10" ht="12.75">
      <c r="H52" s="51">
        <f>SUM(H42:H51)</f>
        <v>-219393.42099999997</v>
      </c>
      <c r="J52" s="51">
        <f>SUM(J42:J51)</f>
        <v>-201371.40899999999</v>
      </c>
    </row>
    <row r="53" spans="8:10" ht="12.75">
      <c r="H53" s="51"/>
      <c r="J53" s="51"/>
    </row>
    <row r="54" spans="1:10" ht="12.75">
      <c r="A54" s="54">
        <v>9</v>
      </c>
      <c r="C54" s="54" t="s">
        <v>84</v>
      </c>
      <c r="H54" s="51">
        <v>0</v>
      </c>
      <c r="J54" s="51">
        <v>0</v>
      </c>
    </row>
    <row r="55" spans="1:10" ht="12.75">
      <c r="A55" s="54">
        <v>10</v>
      </c>
      <c r="C55" s="54" t="s">
        <v>85</v>
      </c>
      <c r="H55" s="67">
        <f>52936.607+120555.006-1744.806-1177-2169.518</f>
        <v>168400.289</v>
      </c>
      <c r="J55" s="67">
        <f>52936.607+118860.506-1744.806-1177-2169.518</f>
        <v>166705.789</v>
      </c>
    </row>
    <row r="56" spans="1:10" ht="12.75">
      <c r="A56" s="54">
        <v>11</v>
      </c>
      <c r="C56" s="54" t="s">
        <v>113</v>
      </c>
      <c r="H56" s="51">
        <v>225.479</v>
      </c>
      <c r="J56" s="51">
        <v>225.479</v>
      </c>
    </row>
    <row r="57" spans="8:10" ht="12.75">
      <c r="H57" s="51"/>
      <c r="J57" s="51"/>
    </row>
    <row r="58" spans="8:10" ht="13.5" thickBot="1">
      <c r="H58" s="66">
        <f>SUM(H52:H57)</f>
        <v>-50767.652999999984</v>
      </c>
      <c r="J58" s="66">
        <f>SUM(J52:J57)</f>
        <v>-34440.140999999996</v>
      </c>
    </row>
    <row r="59" spans="8:10" ht="13.5" thickTop="1">
      <c r="H59" s="67"/>
      <c r="J59" s="67"/>
    </row>
    <row r="60" spans="1:10" ht="12.75">
      <c r="A60" s="54">
        <v>12</v>
      </c>
      <c r="C60" s="54" t="s">
        <v>115</v>
      </c>
      <c r="H60" s="69">
        <f>(H52-H17)/(H42)</f>
        <v>-5.274767893635948</v>
      </c>
      <c r="I60" s="51"/>
      <c r="J60" s="69">
        <f>(J52-J17)/(J42)</f>
        <v>-4.8414735412208785</v>
      </c>
    </row>
    <row r="61" spans="8:10" ht="12.75">
      <c r="H61" s="51"/>
      <c r="J61" s="51"/>
    </row>
    <row r="62" spans="8:10" ht="12.75">
      <c r="H62" s="51" t="s">
        <v>92</v>
      </c>
      <c r="J62" s="51"/>
    </row>
    <row r="63" spans="8:10" ht="12.75">
      <c r="H63" s="51"/>
      <c r="J63" s="51"/>
    </row>
    <row r="64" spans="8:10" ht="12.75">
      <c r="H64" s="67"/>
      <c r="J64" s="51"/>
    </row>
    <row r="65" spans="8:10" ht="12.75">
      <c r="H65" s="51"/>
      <c r="J65" s="51"/>
    </row>
    <row r="66" spans="8:10" ht="12.75">
      <c r="H66" s="51"/>
      <c r="J66" s="51"/>
    </row>
    <row r="67" spans="8:10" ht="12.75">
      <c r="H67" s="51"/>
      <c r="J67" s="51"/>
    </row>
    <row r="68" spans="8:10" ht="12.75">
      <c r="H68" s="51"/>
      <c r="J68" s="51"/>
    </row>
    <row r="69" spans="8:10" ht="12.75">
      <c r="H69" s="51"/>
      <c r="J69" s="51"/>
    </row>
    <row r="70" spans="8:10" ht="12.75">
      <c r="H70" s="51" t="s">
        <v>92</v>
      </c>
      <c r="J70" s="51"/>
    </row>
    <row r="71" spans="8:10" ht="12.75">
      <c r="H71" s="51"/>
      <c r="J71" s="51"/>
    </row>
    <row r="72" spans="8:10" ht="12.75">
      <c r="H72" s="51"/>
      <c r="J72" s="51"/>
    </row>
    <row r="73" spans="8:10" ht="12.75">
      <c r="H73" s="51"/>
      <c r="J73" s="51"/>
    </row>
    <row r="74" spans="8:10" ht="12.75">
      <c r="H74" s="51"/>
      <c r="J74" s="51"/>
    </row>
    <row r="75" spans="8:10" ht="12.75">
      <c r="H75" s="51"/>
      <c r="J75" s="51"/>
    </row>
    <row r="76" spans="8:10" ht="12.75">
      <c r="H76" s="51"/>
      <c r="J76" s="51"/>
    </row>
    <row r="77" spans="8:10" ht="12.75">
      <c r="H77" s="51"/>
      <c r="J77" s="51"/>
    </row>
    <row r="78" spans="8:10" ht="12.75">
      <c r="H78" s="51"/>
      <c r="J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  <row r="87" ht="12.75">
      <c r="H87" s="51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102" customWidth="1"/>
    <col min="2" max="2" width="3.140625" style="105" customWidth="1"/>
    <col min="3" max="3" width="29.421875" style="105" customWidth="1"/>
    <col min="4" max="4" width="1.57421875" style="112" customWidth="1"/>
    <col min="5" max="6" width="12.57421875" style="113" customWidth="1"/>
    <col min="7" max="7" width="12.57421875" style="99" customWidth="1"/>
    <col min="8" max="8" width="12.57421875" style="110" customWidth="1"/>
    <col min="9" max="9" width="1.1484375" style="110" customWidth="1"/>
    <col min="10" max="10" width="12.57421875" style="105" customWidth="1"/>
    <col min="11" max="11" width="8.140625" style="54" customWidth="1"/>
    <col min="12" max="12" width="3.57421875" style="114" customWidth="1"/>
    <col min="13" max="14" width="9.140625" style="54" customWidth="1"/>
    <col min="15" max="15" width="14.00390625" style="54" customWidth="1"/>
    <col min="16" max="16" width="16.7109375" style="54" customWidth="1"/>
    <col min="17" max="18" width="9.140625" style="54" customWidth="1"/>
    <col min="19" max="19" width="13.00390625" style="54" customWidth="1"/>
    <col min="20" max="16384" width="9.140625" style="54" customWidth="1"/>
  </cols>
  <sheetData>
    <row r="1" spans="1:12" s="93" customFormat="1" ht="18">
      <c r="A1" s="89"/>
      <c r="B1" s="90"/>
      <c r="C1" s="86" t="s">
        <v>131</v>
      </c>
      <c r="D1" s="87"/>
      <c r="E1" s="87"/>
      <c r="F1" s="87"/>
      <c r="G1" s="87"/>
      <c r="H1" s="87"/>
      <c r="I1" s="91"/>
      <c r="J1" s="92"/>
      <c r="L1" s="94"/>
    </row>
    <row r="2" spans="1:12" s="93" customFormat="1" ht="18">
      <c r="A2" s="89"/>
      <c r="B2" s="90"/>
      <c r="C2" s="87"/>
      <c r="D2" s="87"/>
      <c r="E2" s="87"/>
      <c r="F2" s="87"/>
      <c r="G2" s="87"/>
      <c r="H2" s="87"/>
      <c r="I2" s="91"/>
      <c r="J2" s="92"/>
      <c r="L2" s="94"/>
    </row>
    <row r="3" spans="1:12" s="93" customFormat="1" ht="18">
      <c r="A3" s="89"/>
      <c r="B3" s="90"/>
      <c r="C3" s="87"/>
      <c r="D3" s="87"/>
      <c r="E3" s="87"/>
      <c r="F3" s="87"/>
      <c r="G3" s="87"/>
      <c r="H3" s="87"/>
      <c r="I3" s="91"/>
      <c r="J3" s="92"/>
      <c r="L3" s="94"/>
    </row>
    <row r="4" spans="1:12" s="93" customFormat="1" ht="18">
      <c r="A4" s="89"/>
      <c r="B4" s="90"/>
      <c r="C4" s="90"/>
      <c r="D4" s="91"/>
      <c r="E4" s="91"/>
      <c r="F4" s="91"/>
      <c r="G4" s="95"/>
      <c r="H4" s="91"/>
      <c r="I4" s="91"/>
      <c r="J4" s="92"/>
      <c r="L4" s="94"/>
    </row>
    <row r="5" spans="1:12" s="93" customFormat="1" ht="18">
      <c r="A5" s="89"/>
      <c r="B5" s="90"/>
      <c r="C5" s="90"/>
      <c r="D5" s="91"/>
      <c r="E5" s="91"/>
      <c r="F5" s="91"/>
      <c r="G5" s="95"/>
      <c r="H5" s="91"/>
      <c r="I5" s="91"/>
      <c r="J5" s="92"/>
      <c r="L5" s="94"/>
    </row>
    <row r="6" spans="1:13" s="92" customFormat="1" ht="18">
      <c r="A6" s="96"/>
      <c r="B6" s="115" t="s">
        <v>119</v>
      </c>
      <c r="C6" s="97"/>
      <c r="D6" s="98"/>
      <c r="E6" s="98"/>
      <c r="F6" s="98"/>
      <c r="G6" s="99"/>
      <c r="H6" s="98"/>
      <c r="I6" s="98"/>
      <c r="J6" s="97"/>
      <c r="K6" s="97"/>
      <c r="L6" s="97"/>
      <c r="M6" s="97"/>
    </row>
    <row r="7" spans="1:13" s="92" customFormat="1" ht="18">
      <c r="A7" s="96"/>
      <c r="B7" s="115" t="s">
        <v>152</v>
      </c>
      <c r="C7" s="97"/>
      <c r="D7" s="98"/>
      <c r="E7" s="98"/>
      <c r="F7" s="98"/>
      <c r="G7" s="99"/>
      <c r="H7" s="98"/>
      <c r="I7" s="98"/>
      <c r="J7" s="97"/>
      <c r="K7" s="97"/>
      <c r="L7" s="97"/>
      <c r="M7" s="97"/>
    </row>
    <row r="8" spans="1:13" s="92" customFormat="1" ht="18">
      <c r="A8" s="96"/>
      <c r="B8" s="97"/>
      <c r="C8" s="97"/>
      <c r="D8" s="98"/>
      <c r="E8" s="98"/>
      <c r="F8" s="98"/>
      <c r="G8" s="100"/>
      <c r="H8" s="101"/>
      <c r="I8" s="101"/>
      <c r="J8" s="97"/>
      <c r="K8" s="97"/>
      <c r="L8" s="97"/>
      <c r="M8" s="97"/>
    </row>
    <row r="9" spans="1:13" s="105" customFormat="1" ht="18">
      <c r="A9" s="138"/>
      <c r="B9" s="139"/>
      <c r="C9" s="139"/>
      <c r="D9" s="139"/>
      <c r="E9" s="140" t="s">
        <v>121</v>
      </c>
      <c r="F9" s="140" t="s">
        <v>121</v>
      </c>
      <c r="G9" s="141" t="s">
        <v>122</v>
      </c>
      <c r="H9" s="140" t="s">
        <v>127</v>
      </c>
      <c r="I9" s="140"/>
      <c r="J9" s="141"/>
      <c r="K9" s="104"/>
      <c r="L9" s="16"/>
      <c r="M9" s="97"/>
    </row>
    <row r="10" spans="1:13" s="105" customFormat="1" ht="18">
      <c r="A10" s="138"/>
      <c r="B10" s="139"/>
      <c r="C10" s="139"/>
      <c r="D10" s="139"/>
      <c r="E10" s="140" t="s">
        <v>122</v>
      </c>
      <c r="F10" s="140" t="s">
        <v>123</v>
      </c>
      <c r="G10" s="141" t="s">
        <v>120</v>
      </c>
      <c r="H10" s="140" t="s">
        <v>128</v>
      </c>
      <c r="I10" s="140"/>
      <c r="J10" s="140" t="s">
        <v>124</v>
      </c>
      <c r="K10" s="104"/>
      <c r="L10" s="16"/>
      <c r="M10" s="97"/>
    </row>
    <row r="11" spans="1:13" s="105" customFormat="1" ht="18">
      <c r="A11" s="138"/>
      <c r="B11" s="139"/>
      <c r="C11" s="139"/>
      <c r="D11" s="139"/>
      <c r="E11" s="140" t="s">
        <v>8</v>
      </c>
      <c r="F11" s="140" t="s">
        <v>8</v>
      </c>
      <c r="G11" s="140" t="s">
        <v>8</v>
      </c>
      <c r="H11" s="140" t="s">
        <v>8</v>
      </c>
      <c r="I11" s="140"/>
      <c r="J11" s="140" t="s">
        <v>8</v>
      </c>
      <c r="K11" s="104"/>
      <c r="L11" s="16"/>
      <c r="M11" s="97"/>
    </row>
    <row r="12" spans="1:13" s="105" customFormat="1" ht="18">
      <c r="A12" s="138"/>
      <c r="B12" s="139"/>
      <c r="C12" s="139"/>
      <c r="D12" s="139"/>
      <c r="E12" s="142"/>
      <c r="F12" s="142"/>
      <c r="G12" s="143"/>
      <c r="H12" s="144"/>
      <c r="I12" s="144"/>
      <c r="J12" s="142"/>
      <c r="K12" s="104"/>
      <c r="L12" s="16"/>
      <c r="M12" s="97"/>
    </row>
    <row r="13" spans="1:13" s="105" customFormat="1" ht="18">
      <c r="A13" s="138"/>
      <c r="B13" s="139" t="s">
        <v>125</v>
      </c>
      <c r="C13" s="139"/>
      <c r="D13" s="139"/>
      <c r="E13" s="145">
        <v>41593</v>
      </c>
      <c r="F13" s="145">
        <v>20119</v>
      </c>
      <c r="G13" s="145">
        <v>9904</v>
      </c>
      <c r="H13" s="145">
        <v>-272988</v>
      </c>
      <c r="I13" s="145"/>
      <c r="J13" s="145">
        <f>SUM(E13:H13)</f>
        <v>-201372</v>
      </c>
      <c r="K13" s="106"/>
      <c r="L13" s="16"/>
      <c r="M13" s="16"/>
    </row>
    <row r="14" spans="1:13" s="105" customFormat="1" ht="18">
      <c r="A14" s="138"/>
      <c r="B14" s="139"/>
      <c r="C14" s="139"/>
      <c r="D14" s="139"/>
      <c r="E14" s="145"/>
      <c r="F14" s="145"/>
      <c r="G14" s="145"/>
      <c r="H14" s="145"/>
      <c r="I14" s="145"/>
      <c r="J14" s="145"/>
      <c r="K14" s="106"/>
      <c r="L14" s="16"/>
      <c r="M14" s="16"/>
    </row>
    <row r="15" spans="1:13" s="105" customFormat="1" ht="18">
      <c r="A15" s="138"/>
      <c r="B15" s="139" t="s">
        <v>129</v>
      </c>
      <c r="C15" s="139"/>
      <c r="D15" s="139"/>
      <c r="E15" s="145"/>
      <c r="F15" s="145"/>
      <c r="G15" s="145"/>
      <c r="H15" s="145"/>
      <c r="I15" s="145"/>
      <c r="J15" s="145"/>
      <c r="K15" s="106"/>
      <c r="L15" s="16"/>
      <c r="M15" s="16"/>
    </row>
    <row r="16" spans="1:13" s="105" customFormat="1" ht="18">
      <c r="A16" s="138"/>
      <c r="B16" s="139" t="s">
        <v>130</v>
      </c>
      <c r="C16" s="139"/>
      <c r="D16" s="139"/>
      <c r="E16" s="145">
        <v>0</v>
      </c>
      <c r="F16" s="145">
        <v>0</v>
      </c>
      <c r="G16" s="145">
        <v>0</v>
      </c>
      <c r="H16" s="145">
        <v>-18022</v>
      </c>
      <c r="I16" s="145"/>
      <c r="J16" s="145">
        <f>SUM(E16:H16)</f>
        <v>-18022</v>
      </c>
      <c r="K16" s="106"/>
      <c r="L16" s="16"/>
      <c r="M16" s="16"/>
    </row>
    <row r="17" spans="1:13" s="105" customFormat="1" ht="19.5">
      <c r="A17" s="138"/>
      <c r="B17" s="146"/>
      <c r="C17" s="146"/>
      <c r="D17" s="139"/>
      <c r="E17" s="147"/>
      <c r="F17" s="147"/>
      <c r="G17" s="147"/>
      <c r="H17" s="147"/>
      <c r="I17" s="147"/>
      <c r="J17" s="147"/>
      <c r="K17" s="107"/>
      <c r="L17" s="16"/>
      <c r="M17" s="16"/>
    </row>
    <row r="18" spans="1:13" s="105" customFormat="1" ht="19.5">
      <c r="A18" s="138"/>
      <c r="B18" s="139" t="s">
        <v>126</v>
      </c>
      <c r="C18" s="139"/>
      <c r="D18" s="139"/>
      <c r="E18" s="148">
        <f>SUM(E13:E17)</f>
        <v>41593</v>
      </c>
      <c r="F18" s="148">
        <f>SUM(F13:F17)</f>
        <v>20119</v>
      </c>
      <c r="G18" s="148">
        <f>SUM(G13:G17)</f>
        <v>9904</v>
      </c>
      <c r="H18" s="148">
        <f>SUM(H13:H17)</f>
        <v>-291010</v>
      </c>
      <c r="I18" s="148"/>
      <c r="J18" s="148">
        <f>SUM(J13:J17)</f>
        <v>-219394</v>
      </c>
      <c r="K18" s="107"/>
      <c r="L18" s="16"/>
      <c r="M18" s="16"/>
    </row>
    <row r="19" spans="1:13" s="105" customFormat="1" ht="18">
      <c r="A19" s="138"/>
      <c r="B19" s="139"/>
      <c r="C19" s="139"/>
      <c r="D19" s="139"/>
      <c r="E19" s="149"/>
      <c r="F19" s="149"/>
      <c r="G19" s="150"/>
      <c r="H19" s="149"/>
      <c r="I19" s="149"/>
      <c r="J19" s="149"/>
      <c r="K19" s="103"/>
      <c r="L19" s="16"/>
      <c r="M19" s="16"/>
    </row>
    <row r="20" spans="1:13" s="105" customFormat="1" ht="18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6"/>
      <c r="M20" s="16"/>
    </row>
    <row r="21" spans="1:13" s="105" customFormat="1" ht="18">
      <c r="A21" s="102"/>
      <c r="B21" s="108"/>
      <c r="C21" s="16"/>
      <c r="D21" s="98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05" customFormat="1" ht="18">
      <c r="A22" s="102"/>
      <c r="B22" s="108"/>
      <c r="C22" s="16"/>
      <c r="D22" s="98"/>
      <c r="E22" s="109"/>
      <c r="F22" s="109"/>
      <c r="G22" s="99"/>
      <c r="H22" s="110"/>
      <c r="I22" s="110"/>
      <c r="J22" s="16"/>
      <c r="K22" s="16"/>
      <c r="L22" s="16"/>
      <c r="M22" s="16"/>
    </row>
    <row r="23" spans="2:13" ht="14.25">
      <c r="B23" s="16"/>
      <c r="C23" s="16"/>
      <c r="D23" s="98"/>
      <c r="E23" s="109"/>
      <c r="F23" s="109"/>
      <c r="J23" s="16"/>
      <c r="K23" s="16"/>
      <c r="L23" s="16"/>
      <c r="M23" s="16"/>
    </row>
    <row r="24" spans="2:13" ht="14.25">
      <c r="B24" s="16"/>
      <c r="C24" s="16"/>
      <c r="D24" s="98"/>
      <c r="E24" s="109"/>
      <c r="F24" s="109"/>
      <c r="J24" s="16"/>
      <c r="K24" s="16"/>
      <c r="L24" s="16"/>
      <c r="M24" s="16"/>
    </row>
    <row r="25" spans="2:13" ht="14.25">
      <c r="B25" s="16"/>
      <c r="C25" s="16"/>
      <c r="D25" s="98"/>
      <c r="E25" s="109"/>
      <c r="F25" s="109"/>
      <c r="J25" s="16"/>
      <c r="K25" s="16"/>
      <c r="L25" s="16"/>
      <c r="M25" s="16"/>
    </row>
    <row r="26" spans="2:13" ht="14.25">
      <c r="B26" s="16"/>
      <c r="C26" s="16"/>
      <c r="D26" s="98"/>
      <c r="E26" s="109"/>
      <c r="F26" s="109"/>
      <c r="J26" s="16"/>
      <c r="K26" s="16"/>
      <c r="L26" s="16"/>
      <c r="M26" s="16"/>
    </row>
    <row r="27" spans="2:13" ht="14.25">
      <c r="B27" s="16"/>
      <c r="C27" s="16"/>
      <c r="D27" s="98"/>
      <c r="E27" s="109"/>
      <c r="F27" s="109"/>
      <c r="J27" s="16"/>
      <c r="K27" s="16"/>
      <c r="L27" s="16"/>
      <c r="M27" s="16"/>
    </row>
    <row r="28" spans="2:13" ht="14.25">
      <c r="B28" s="16"/>
      <c r="C28" s="16"/>
      <c r="D28" s="98"/>
      <c r="E28" s="109"/>
      <c r="F28" s="109"/>
      <c r="J28" s="16"/>
      <c r="K28" s="16"/>
      <c r="L28" s="16"/>
      <c r="M28" s="16"/>
    </row>
    <row r="29" spans="2:13" ht="14.25">
      <c r="B29" s="16"/>
      <c r="C29" s="16"/>
      <c r="D29" s="98"/>
      <c r="E29" s="109"/>
      <c r="F29" s="109"/>
      <c r="J29" s="16"/>
      <c r="K29" s="16"/>
      <c r="L29" s="16"/>
      <c r="M29" s="16"/>
    </row>
    <row r="30" spans="2:13" ht="14.25">
      <c r="B30" s="16"/>
      <c r="C30" s="16"/>
      <c r="D30" s="98"/>
      <c r="E30" s="109"/>
      <c r="F30" s="109"/>
      <c r="J30" s="16"/>
      <c r="K30" s="16"/>
      <c r="L30" s="16"/>
      <c r="M30" s="16"/>
    </row>
    <row r="31" spans="2:13" ht="14.25">
      <c r="B31" s="16"/>
      <c r="C31" s="16"/>
      <c r="D31" s="98"/>
      <c r="E31" s="109"/>
      <c r="F31" s="109"/>
      <c r="J31" s="16"/>
      <c r="K31" s="16"/>
      <c r="L31" s="16"/>
      <c r="M31" s="16"/>
    </row>
    <row r="32" spans="2:13" ht="14.25">
      <c r="B32" s="16"/>
      <c r="C32" s="16"/>
      <c r="D32" s="98"/>
      <c r="E32" s="109"/>
      <c r="F32" s="109"/>
      <c r="J32" s="16"/>
      <c r="K32" s="16"/>
      <c r="L32" s="111"/>
      <c r="M32" s="16"/>
    </row>
    <row r="33" spans="2:13" ht="14.25">
      <c r="B33" s="16"/>
      <c r="C33" s="16"/>
      <c r="D33" s="98"/>
      <c r="E33" s="109"/>
      <c r="F33" s="109"/>
      <c r="J33" s="16"/>
      <c r="K33" s="16"/>
      <c r="L33" s="111"/>
      <c r="M33" s="16"/>
    </row>
    <row r="34" spans="2:13" ht="14.25">
      <c r="B34" s="16"/>
      <c r="C34" s="16"/>
      <c r="D34" s="98"/>
      <c r="E34" s="109"/>
      <c r="F34" s="109"/>
      <c r="J34" s="16"/>
      <c r="K34" s="16"/>
      <c r="L34" s="111"/>
      <c r="M34" s="16"/>
    </row>
    <row r="35" spans="12:13" ht="18">
      <c r="L35" s="111"/>
      <c r="M35" s="16"/>
    </row>
    <row r="36" spans="12:13" ht="18">
      <c r="L36" s="111"/>
      <c r="M36" s="16"/>
    </row>
    <row r="37" spans="12:13" ht="18">
      <c r="L37" s="111"/>
      <c r="M37" s="16"/>
    </row>
    <row r="38" spans="12:13" ht="18">
      <c r="L38" s="111"/>
      <c r="M38" s="16"/>
    </row>
    <row r="39" spans="12:13" ht="18">
      <c r="L39" s="111"/>
      <c r="M39" s="16"/>
    </row>
    <row r="40" spans="12:13" ht="18">
      <c r="L40" s="111"/>
      <c r="M40" s="16"/>
    </row>
    <row r="41" spans="12:13" ht="18">
      <c r="L41" s="111"/>
      <c r="M41" s="16"/>
    </row>
    <row r="42" spans="12:13" ht="18">
      <c r="L42" s="111"/>
      <c r="M42" s="16"/>
    </row>
    <row r="43" spans="12:13" ht="18">
      <c r="L43" s="111"/>
      <c r="M43" s="16"/>
    </row>
    <row r="44" spans="12:13" ht="18">
      <c r="L44" s="111"/>
      <c r="M44" s="16"/>
    </row>
  </sheetData>
  <mergeCells count="1">
    <mergeCell ref="C1:H3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56"/>
  <sheetViews>
    <sheetView workbookViewId="0" topLeftCell="A1">
      <selection activeCell="D7" sqref="D7"/>
    </sheetView>
  </sheetViews>
  <sheetFormatPr defaultColWidth="9.140625" defaultRowHeight="12.75"/>
  <cols>
    <col min="1" max="1" width="3.7109375" style="102" customWidth="1"/>
    <col min="2" max="2" width="3.140625" style="105" customWidth="1"/>
    <col min="3" max="3" width="2.28125" style="105" customWidth="1"/>
    <col min="4" max="4" width="59.00390625" style="112" customWidth="1"/>
    <col min="5" max="5" width="1.57421875" style="113" customWidth="1"/>
    <col min="6" max="6" width="7.28125" style="113" customWidth="1"/>
    <col min="7" max="7" width="19.57421875" style="98" customWidth="1"/>
    <col min="8" max="8" width="3.57421875" style="112" customWidth="1"/>
    <col min="9" max="9" width="2.00390625" style="113" customWidth="1"/>
    <col min="10" max="11" width="12.421875" style="99" customWidth="1"/>
    <col min="12" max="12" width="4.421875" style="110" customWidth="1"/>
    <col min="13" max="13" width="11.00390625" style="110" customWidth="1"/>
    <col min="14" max="14" width="5.00390625" style="105" customWidth="1"/>
    <col min="15" max="15" width="8.7109375" style="54" customWidth="1"/>
    <col min="16" max="16" width="11.00390625" style="114" customWidth="1"/>
    <col min="17" max="17" width="5.7109375" style="54" customWidth="1"/>
    <col min="18" max="18" width="12.00390625" style="54" customWidth="1"/>
    <col min="19" max="19" width="10.140625" style="54" customWidth="1"/>
    <col min="20" max="20" width="16.7109375" style="54" customWidth="1"/>
    <col min="21" max="22" width="9.140625" style="54" customWidth="1"/>
    <col min="23" max="23" width="13.00390625" style="54" customWidth="1"/>
    <col min="24" max="16384" width="9.140625" style="54" customWidth="1"/>
  </cols>
  <sheetData>
    <row r="1" spans="4:9" ht="18">
      <c r="D1" s="86" t="s">
        <v>151</v>
      </c>
      <c r="E1" s="87"/>
      <c r="F1" s="87"/>
      <c r="G1" s="87"/>
      <c r="H1" s="87"/>
      <c r="I1" s="87"/>
    </row>
    <row r="2" spans="4:9" ht="18">
      <c r="D2" s="87"/>
      <c r="E2" s="87"/>
      <c r="F2" s="87"/>
      <c r="G2" s="87"/>
      <c r="H2" s="87"/>
      <c r="I2" s="87"/>
    </row>
    <row r="3" spans="4:9" ht="18.75" customHeight="1">
      <c r="D3" s="87"/>
      <c r="E3" s="87"/>
      <c r="F3" s="87"/>
      <c r="G3" s="87"/>
      <c r="H3" s="87"/>
      <c r="I3" s="87"/>
    </row>
    <row r="4" ht="18"/>
    <row r="5" spans="1:17" s="92" customFormat="1" ht="18">
      <c r="A5" s="96"/>
      <c r="B5" s="97"/>
      <c r="C5" s="97"/>
      <c r="D5" s="115" t="s">
        <v>132</v>
      </c>
      <c r="E5" s="98"/>
      <c r="F5" s="98"/>
      <c r="G5" s="98"/>
      <c r="H5" s="98"/>
      <c r="I5" s="98"/>
      <c r="J5" s="99"/>
      <c r="K5" s="99"/>
      <c r="L5" s="98"/>
      <c r="M5" s="98"/>
      <c r="N5" s="97"/>
      <c r="O5" s="97"/>
      <c r="P5" s="97"/>
      <c r="Q5" s="97"/>
    </row>
    <row r="6" spans="1:17" ht="15.75">
      <c r="A6" s="96"/>
      <c r="B6" s="54"/>
      <c r="C6" s="16"/>
      <c r="D6" s="115" t="s">
        <v>153</v>
      </c>
      <c r="E6" s="109"/>
      <c r="F6" s="109"/>
      <c r="H6" s="98"/>
      <c r="I6" s="109"/>
      <c r="N6" s="16"/>
      <c r="O6" s="16"/>
      <c r="P6" s="16"/>
      <c r="Q6" s="16"/>
    </row>
    <row r="7" spans="2:112" ht="14.25">
      <c r="B7" s="116"/>
      <c r="C7" s="116"/>
      <c r="D7" s="116"/>
      <c r="E7" s="116"/>
      <c r="F7" s="116"/>
      <c r="G7" s="117" t="s">
        <v>133</v>
      </c>
      <c r="H7" s="118"/>
      <c r="I7" s="119"/>
      <c r="J7" s="120"/>
      <c r="K7" s="120"/>
      <c r="L7" s="121"/>
      <c r="M7" s="120"/>
      <c r="N7" s="122"/>
      <c r="O7" s="123"/>
      <c r="P7" s="120"/>
      <c r="Q7" s="122"/>
      <c r="R7" s="120"/>
      <c r="S7" s="120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</row>
    <row r="8" spans="2:112" ht="14.25">
      <c r="B8" s="124"/>
      <c r="C8" s="124"/>
      <c r="D8" s="124"/>
      <c r="E8" s="124"/>
      <c r="F8" s="124"/>
      <c r="G8" s="125" t="s">
        <v>8</v>
      </c>
      <c r="H8" s="126"/>
      <c r="I8" s="127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</row>
    <row r="9" spans="2:112" ht="14.25">
      <c r="B9" s="124"/>
      <c r="C9" s="124"/>
      <c r="D9" s="128" t="s">
        <v>146</v>
      </c>
      <c r="E9" s="124"/>
      <c r="F9" s="124"/>
      <c r="G9" s="51">
        <v>-18022</v>
      </c>
      <c r="H9" s="129"/>
      <c r="I9" s="51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</row>
    <row r="10" spans="2:112" ht="16.5">
      <c r="B10" s="124"/>
      <c r="C10" s="124"/>
      <c r="D10" s="128" t="s">
        <v>148</v>
      </c>
      <c r="E10" s="124"/>
      <c r="F10" s="124"/>
      <c r="G10" s="51"/>
      <c r="H10" s="129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</row>
    <row r="11" spans="2:112" ht="14.25">
      <c r="B11" s="124"/>
      <c r="C11" s="124"/>
      <c r="D11" s="124" t="s">
        <v>134</v>
      </c>
      <c r="E11" s="124"/>
      <c r="F11" s="124"/>
      <c r="G11" s="51">
        <v>4655</v>
      </c>
      <c r="H11" s="129"/>
      <c r="I11" s="51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</row>
    <row r="12" spans="2:112" ht="14.25">
      <c r="B12" s="124"/>
      <c r="C12" s="124"/>
      <c r="D12" s="128" t="s">
        <v>147</v>
      </c>
      <c r="E12" s="124"/>
      <c r="F12" s="124"/>
      <c r="G12" s="51">
        <f>SUM(G9:G11)</f>
        <v>-13367</v>
      </c>
      <c r="H12" s="129"/>
      <c r="I12" s="131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</row>
    <row r="13" spans="2:112" ht="14.25">
      <c r="B13" s="124"/>
      <c r="C13" s="124"/>
      <c r="D13" s="128"/>
      <c r="E13" s="124"/>
      <c r="F13" s="124"/>
      <c r="G13" s="51"/>
      <c r="H13" s="129"/>
      <c r="I13" s="131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</row>
    <row r="14" spans="2:112" ht="14.25">
      <c r="B14" s="124"/>
      <c r="C14" s="124"/>
      <c r="D14" s="128" t="s">
        <v>135</v>
      </c>
      <c r="E14" s="124"/>
      <c r="F14" s="124"/>
      <c r="G14" s="51"/>
      <c r="H14" s="129"/>
      <c r="I14" s="131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</row>
    <row r="15" spans="2:112" ht="14.25">
      <c r="B15" s="124"/>
      <c r="C15" s="124"/>
      <c r="D15" s="132" t="s">
        <v>136</v>
      </c>
      <c r="E15" s="124"/>
      <c r="F15" s="124"/>
      <c r="G15" s="133">
        <f>1791-439-33</f>
        <v>1319</v>
      </c>
      <c r="H15" s="129"/>
      <c r="I15" s="5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</row>
    <row r="16" spans="2:112" ht="14.25">
      <c r="B16" s="124"/>
      <c r="C16" s="124"/>
      <c r="D16" s="132" t="s">
        <v>137</v>
      </c>
      <c r="E16" s="124"/>
      <c r="F16" s="124"/>
      <c r="G16" s="134">
        <v>10180</v>
      </c>
      <c r="H16" s="129"/>
      <c r="I16" s="51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</row>
    <row r="17" spans="2:112" ht="14.25">
      <c r="B17" s="124"/>
      <c r="C17" s="124"/>
      <c r="D17" s="128" t="s">
        <v>138</v>
      </c>
      <c r="E17" s="124"/>
      <c r="F17" s="124"/>
      <c r="G17" s="151">
        <f>SUM(G12:G16)</f>
        <v>-1868</v>
      </c>
      <c r="H17" s="129"/>
      <c r="I17" s="51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</row>
    <row r="18" spans="2:112" ht="14.25">
      <c r="B18" s="124"/>
      <c r="C18" s="124"/>
      <c r="D18" s="124"/>
      <c r="E18" s="124"/>
      <c r="F18" s="124"/>
      <c r="G18" s="51"/>
      <c r="H18" s="129"/>
      <c r="I18" s="51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</row>
    <row r="19" spans="2:112" ht="14.25">
      <c r="B19" s="124"/>
      <c r="C19" s="135"/>
      <c r="D19" s="128" t="s">
        <v>139</v>
      </c>
      <c r="E19" s="124"/>
      <c r="F19" s="124"/>
      <c r="G19" s="51"/>
      <c r="H19" s="129"/>
      <c r="I19" s="51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</row>
    <row r="20" spans="2:112" ht="14.25">
      <c r="B20" s="124"/>
      <c r="C20" s="124"/>
      <c r="D20" s="124" t="s">
        <v>150</v>
      </c>
      <c r="E20" s="124"/>
      <c r="F20" s="124"/>
      <c r="G20" s="51">
        <v>0</v>
      </c>
      <c r="H20" s="129"/>
      <c r="I20" s="51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</row>
    <row r="21" spans="2:112" ht="14.25">
      <c r="B21" s="124"/>
      <c r="C21" s="124"/>
      <c r="D21" s="128" t="s">
        <v>140</v>
      </c>
      <c r="E21" s="124"/>
      <c r="F21" s="124"/>
      <c r="G21" s="152">
        <f>SUM(G20:G20)</f>
        <v>0</v>
      </c>
      <c r="H21" s="129"/>
      <c r="I21" s="67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</row>
    <row r="22" spans="2:112" ht="14.25">
      <c r="B22" s="124"/>
      <c r="C22" s="124"/>
      <c r="D22" s="124"/>
      <c r="E22" s="124"/>
      <c r="F22" s="124"/>
      <c r="G22" s="51"/>
      <c r="H22" s="129"/>
      <c r="I22" s="67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</row>
    <row r="23" spans="2:112" ht="14.25">
      <c r="B23" s="124"/>
      <c r="C23" s="135"/>
      <c r="D23" s="128" t="s">
        <v>141</v>
      </c>
      <c r="E23" s="124"/>
      <c r="F23" s="124"/>
      <c r="G23" s="51"/>
      <c r="H23" s="129"/>
      <c r="I23" s="6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</row>
    <row r="24" spans="2:112" ht="14.25">
      <c r="B24" s="124"/>
      <c r="C24" s="124"/>
      <c r="D24" s="124" t="s">
        <v>149</v>
      </c>
      <c r="E24" s="124"/>
      <c r="F24" s="124"/>
      <c r="G24" s="51">
        <v>0</v>
      </c>
      <c r="H24" s="129"/>
      <c r="I24" s="67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</row>
    <row r="25" spans="2:112" ht="14.25">
      <c r="B25" s="124"/>
      <c r="C25" s="124"/>
      <c r="D25" s="128" t="s">
        <v>142</v>
      </c>
      <c r="E25" s="124"/>
      <c r="F25" s="124"/>
      <c r="G25" s="152">
        <f>SUM(G24:G24)</f>
        <v>0</v>
      </c>
      <c r="H25" s="129"/>
      <c r="I25" s="67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</row>
    <row r="26" spans="2:112" ht="14.25">
      <c r="B26" s="124"/>
      <c r="C26" s="124"/>
      <c r="D26" s="124"/>
      <c r="E26" s="124"/>
      <c r="F26" s="124"/>
      <c r="G26" s="51"/>
      <c r="H26" s="129"/>
      <c r="I26" s="6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</row>
    <row r="27" spans="2:112" ht="14.25">
      <c r="B27" s="124"/>
      <c r="C27" s="124"/>
      <c r="D27" s="128" t="s">
        <v>143</v>
      </c>
      <c r="E27" s="124"/>
      <c r="F27" s="124"/>
      <c r="G27" s="51">
        <f>+G25+G21+G17</f>
        <v>-1868</v>
      </c>
      <c r="H27" s="129"/>
      <c r="I27" s="67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</row>
    <row r="28" spans="2:112" ht="14.25">
      <c r="B28" s="124"/>
      <c r="C28" s="124"/>
      <c r="D28" s="124" t="s">
        <v>145</v>
      </c>
      <c r="E28" s="124"/>
      <c r="F28" s="124"/>
      <c r="G28" s="51">
        <v>-37762.525</v>
      </c>
      <c r="H28" s="129"/>
      <c r="I28" s="67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</row>
    <row r="29" spans="2:112" ht="15" thickBot="1">
      <c r="B29" s="124"/>
      <c r="C29" s="124"/>
      <c r="D29" s="124" t="s">
        <v>144</v>
      </c>
      <c r="E29" s="124"/>
      <c r="F29" s="124"/>
      <c r="G29" s="136">
        <f>SUM(G27:G28)</f>
        <v>-39630.525</v>
      </c>
      <c r="H29" s="129"/>
      <c r="I29" s="67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</row>
    <row r="30" spans="2:112" ht="14.25">
      <c r="B30" s="124"/>
      <c r="C30" s="124"/>
      <c r="D30" s="124"/>
      <c r="E30" s="124"/>
      <c r="F30" s="124"/>
      <c r="G30" s="51"/>
      <c r="H30" s="129"/>
      <c r="I30" s="67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</row>
    <row r="31" spans="2:112" ht="14.25">
      <c r="B31" s="124"/>
      <c r="C31" s="124"/>
      <c r="D31" s="124"/>
      <c r="E31" s="124"/>
      <c r="F31" s="124"/>
      <c r="G31" s="51"/>
      <c r="H31" s="129"/>
      <c r="I31" s="5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</row>
    <row r="32" spans="2:112" ht="14.25">
      <c r="B32" s="124"/>
      <c r="C32" s="108"/>
      <c r="D32" s="108"/>
      <c r="E32" s="124"/>
      <c r="F32" s="124"/>
      <c r="G32" s="51"/>
      <c r="H32" s="129"/>
      <c r="I32" s="5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</row>
    <row r="33" spans="2:112" ht="14.25">
      <c r="B33" s="124"/>
      <c r="C33" s="108"/>
      <c r="D33" s="108"/>
      <c r="E33" s="124"/>
      <c r="F33" s="124"/>
      <c r="G33" s="51"/>
      <c r="H33" s="129"/>
      <c r="I33" s="5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</row>
    <row r="34" spans="4:8" ht="18">
      <c r="D34" s="133"/>
      <c r="E34" s="137"/>
      <c r="F34" s="137"/>
      <c r="G34" s="133"/>
      <c r="H34" s="133"/>
    </row>
    <row r="35" spans="4:8" ht="18">
      <c r="D35" s="133"/>
      <c r="E35" s="137"/>
      <c r="F35" s="137"/>
      <c r="G35" s="133"/>
      <c r="H35" s="133"/>
    </row>
    <row r="36" spans="4:8" ht="18">
      <c r="D36" s="133"/>
      <c r="E36" s="137"/>
      <c r="F36" s="137"/>
      <c r="G36" s="133"/>
      <c r="H36" s="133"/>
    </row>
    <row r="37" spans="4:8" ht="18">
      <c r="D37" s="133"/>
      <c r="E37" s="137"/>
      <c r="F37" s="137"/>
      <c r="G37" s="133"/>
      <c r="H37" s="133"/>
    </row>
    <row r="38" spans="4:8" ht="18">
      <c r="D38" s="133"/>
      <c r="E38" s="137"/>
      <c r="F38" s="137"/>
      <c r="G38" s="133"/>
      <c r="H38" s="133"/>
    </row>
    <row r="39" spans="4:8" ht="18">
      <c r="D39" s="133"/>
      <c r="E39" s="137"/>
      <c r="F39" s="137"/>
      <c r="G39" s="133"/>
      <c r="H39" s="133"/>
    </row>
    <row r="40" spans="4:8" ht="18">
      <c r="D40" s="133"/>
      <c r="E40" s="137"/>
      <c r="F40" s="137"/>
      <c r="G40" s="133"/>
      <c r="H40" s="133"/>
    </row>
    <row r="41" spans="4:8" ht="18">
      <c r="D41" s="133"/>
      <c r="E41" s="137"/>
      <c r="F41" s="137"/>
      <c r="G41" s="133"/>
      <c r="H41" s="133"/>
    </row>
    <row r="42" spans="4:8" ht="18">
      <c r="D42" s="133"/>
      <c r="E42" s="137"/>
      <c r="F42" s="137"/>
      <c r="G42" s="133"/>
      <c r="H42" s="133"/>
    </row>
    <row r="43" spans="4:8" ht="18">
      <c r="D43" s="133"/>
      <c r="E43" s="137"/>
      <c r="F43" s="137"/>
      <c r="G43" s="133"/>
      <c r="H43" s="133"/>
    </row>
    <row r="44" spans="4:8" ht="18">
      <c r="D44" s="133"/>
      <c r="E44" s="137"/>
      <c r="F44" s="137"/>
      <c r="G44" s="133"/>
      <c r="H44" s="133"/>
    </row>
    <row r="45" spans="4:8" ht="18">
      <c r="D45" s="133"/>
      <c r="E45" s="137"/>
      <c r="F45" s="137"/>
      <c r="G45" s="133"/>
      <c r="H45" s="133"/>
    </row>
    <row r="46" spans="4:8" ht="18">
      <c r="D46" s="133"/>
      <c r="E46" s="137"/>
      <c r="F46" s="137"/>
      <c r="G46" s="133"/>
      <c r="H46" s="133"/>
    </row>
    <row r="47" spans="4:8" ht="18">
      <c r="D47" s="133"/>
      <c r="E47" s="137"/>
      <c r="F47" s="137"/>
      <c r="G47" s="133"/>
      <c r="H47" s="133"/>
    </row>
    <row r="48" spans="4:8" ht="18">
      <c r="D48" s="133"/>
      <c r="E48" s="137"/>
      <c r="F48" s="137"/>
      <c r="G48" s="133"/>
      <c r="H48" s="133"/>
    </row>
    <row r="49" spans="4:8" ht="18">
      <c r="D49" s="133"/>
      <c r="E49" s="137"/>
      <c r="F49" s="137"/>
      <c r="G49" s="133"/>
      <c r="H49" s="133"/>
    </row>
    <row r="50" spans="4:8" ht="18">
      <c r="D50" s="133"/>
      <c r="E50" s="137"/>
      <c r="F50" s="137"/>
      <c r="G50" s="133"/>
      <c r="H50" s="133"/>
    </row>
    <row r="51" spans="4:8" ht="18">
      <c r="D51" s="133"/>
      <c r="E51" s="137"/>
      <c r="F51" s="137"/>
      <c r="G51" s="133"/>
      <c r="H51" s="133"/>
    </row>
    <row r="52" spans="4:8" ht="18">
      <c r="D52" s="133"/>
      <c r="E52" s="137"/>
      <c r="F52" s="137"/>
      <c r="G52" s="133"/>
      <c r="H52" s="133"/>
    </row>
    <row r="53" spans="4:8" ht="18">
      <c r="D53" s="133"/>
      <c r="E53" s="137"/>
      <c r="F53" s="137"/>
      <c r="G53" s="133"/>
      <c r="H53" s="133"/>
    </row>
    <row r="54" spans="4:8" ht="18">
      <c r="D54" s="133"/>
      <c r="E54" s="137"/>
      <c r="F54" s="137"/>
      <c r="G54" s="133"/>
      <c r="H54" s="133"/>
    </row>
    <row r="55" spans="4:8" ht="18">
      <c r="D55" s="133"/>
      <c r="E55" s="137"/>
      <c r="F55" s="137"/>
      <c r="G55" s="133"/>
      <c r="H55" s="133"/>
    </row>
    <row r="56" spans="4:8" ht="18">
      <c r="D56" s="133"/>
      <c r="E56" s="137"/>
      <c r="F56" s="137"/>
      <c r="G56" s="133"/>
      <c r="H56" s="133"/>
    </row>
  </sheetData>
  <mergeCells count="1">
    <mergeCell ref="D1:I3"/>
  </mergeCells>
  <printOptions/>
  <pageMargins left="0.39" right="0.54" top="1" bottom="1" header="0.5" footer="0.5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CIOH</cp:lastModifiedBy>
  <cp:lastPrinted>2002-11-29T19:32:53Z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